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mc:AlternateContent xmlns:mc="http://schemas.openxmlformats.org/markup-compatibility/2006">
    <mc:Choice Requires="x15">
      <x15ac:absPath xmlns:x15ac="http://schemas.microsoft.com/office/spreadsheetml/2010/11/ac" url="/Volumes/Shivang/Pi Software/Build Task/ready one/ready-team-frontend/ready-team-frontend/apps/buildmacro/src/assets/sample-data/"/>
    </mc:Choice>
  </mc:AlternateContent>
  <xr:revisionPtr revIDLastSave="0" documentId="13_ncr:1_{EC5FC6CC-8084-6E43-B58C-F841DDB6E9F7}" xr6:coauthVersionLast="47" xr6:coauthVersionMax="47" xr10:uidLastSave="{00000000-0000-0000-0000-000000000000}"/>
  <bookViews>
    <workbookView xWindow="0" yWindow="500" windowWidth="30240" windowHeight="17320" activeTab="2" xr2:uid="{00000000-000D-0000-FFFF-FFFF00000000}"/>
  </bookViews>
  <sheets>
    <sheet name="Building Measures" sheetId="1" r:id="rId1"/>
    <sheet name="Cost Estimate" sheetId="2" r:id="rId2"/>
    <sheet name="Category Summary"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4" i="3" l="1" a="1"/>
  <c r="B4" i="3"/>
  <c r="C4" i="3" a="1"/>
  <c r="C4" i="3"/>
  <c r="D4" i="3"/>
  <c r="E4" i="3"/>
  <c r="F4" i="3"/>
  <c r="B5" i="3" a="1"/>
  <c r="B5" i="3"/>
  <c r="C5" i="3" a="1"/>
  <c r="C5" i="3"/>
  <c r="D5" i="3"/>
  <c r="E5" i="3"/>
  <c r="F5" i="3"/>
  <c r="B6" i="3" a="1"/>
  <c r="B6" i="3"/>
  <c r="C6" i="3" a="1"/>
  <c r="C6" i="3"/>
  <c r="D6" i="3"/>
  <c r="E6" i="3"/>
  <c r="F6" i="3"/>
  <c r="B7" i="3" a="1"/>
  <c r="B7" i="3"/>
  <c r="C7" i="3" a="1"/>
  <c r="C7" i="3"/>
  <c r="D7" i="3"/>
  <c r="E7" i="3"/>
  <c r="F7" i="3"/>
  <c r="B9" i="3" a="1"/>
  <c r="B9" i="3"/>
  <c r="C9" i="3" a="1"/>
  <c r="C9" i="3"/>
  <c r="D9" i="3"/>
  <c r="E9" i="3"/>
  <c r="F9" i="3"/>
  <c r="B10" i="3" a="1"/>
  <c r="B10" i="3"/>
  <c r="C10" i="3" a="1"/>
  <c r="C10" i="3"/>
  <c r="D10" i="3"/>
  <c r="E10" i="3"/>
  <c r="F10" i="3"/>
  <c r="B28" i="3" a="1"/>
  <c r="B28" i="3"/>
  <c r="C28" i="3" a="1"/>
  <c r="C28" i="3"/>
  <c r="D28" i="3"/>
  <c r="E28" i="3"/>
  <c r="F28" i="3"/>
  <c r="B29" i="3" a="1"/>
  <c r="B29" i="3"/>
  <c r="C29" i="3" a="1"/>
  <c r="C29" i="3"/>
  <c r="D29" i="3"/>
  <c r="E29" i="3"/>
  <c r="F29" i="3"/>
  <c r="B37" i="3" a="1"/>
  <c r="B37" i="3"/>
  <c r="C37" i="3" a="1"/>
  <c r="C37" i="3"/>
  <c r="D37" i="3"/>
  <c r="E37" i="3"/>
  <c r="F37" i="3"/>
  <c r="B38" i="3" a="1"/>
  <c r="B38" i="3"/>
  <c r="C38" i="3" a="1"/>
  <c r="C38" i="3"/>
  <c r="D38" i="3"/>
  <c r="E38" i="3"/>
  <c r="F38" i="3"/>
  <c r="B39" i="3" a="1"/>
  <c r="B39" i="3"/>
  <c r="C39" i="3" a="1"/>
  <c r="C39" i="3"/>
  <c r="D39" i="3"/>
  <c r="E39" i="3"/>
  <c r="F39" i="3"/>
  <c r="B40" i="3" a="1"/>
  <c r="B40" i="3"/>
  <c r="C40" i="3" a="1"/>
  <c r="C40" i="3"/>
  <c r="D40" i="3"/>
  <c r="E40" i="3"/>
  <c r="F40" i="3"/>
  <c r="B41" i="3" a="1"/>
  <c r="B41" i="3"/>
  <c r="C41" i="3" a="1"/>
  <c r="C41" i="3"/>
  <c r="D41" i="3"/>
  <c r="E41" i="3"/>
  <c r="F41" i="3"/>
  <c r="I367" i="2"/>
  <c r="I365" i="2"/>
  <c r="I364" i="2"/>
  <c r="I363" i="2"/>
  <c r="I361" i="2"/>
  <c r="I359" i="2"/>
  <c r="I358" i="2"/>
  <c r="I356" i="2"/>
  <c r="I355" i="2"/>
  <c r="I354" i="2"/>
  <c r="I353" i="2"/>
  <c r="I352" i="2"/>
  <c r="I351" i="2"/>
  <c r="I350" i="2"/>
  <c r="I349" i="2"/>
  <c r="I348" i="2"/>
  <c r="I347" i="2"/>
  <c r="I346" i="2"/>
  <c r="I345" i="2"/>
  <c r="I343" i="2"/>
  <c r="I342" i="2"/>
  <c r="I341" i="2"/>
  <c r="I337" i="2"/>
  <c r="I325" i="2"/>
  <c r="I324" i="2"/>
  <c r="I322" i="2"/>
  <c r="I321" i="2"/>
  <c r="I313" i="2"/>
  <c r="I304" i="2"/>
  <c r="I303" i="2"/>
  <c r="I302" i="2"/>
  <c r="I301" i="2"/>
  <c r="I300" i="2"/>
  <c r="I299" i="2"/>
  <c r="I298" i="2"/>
  <c r="I296" i="2"/>
  <c r="I294" i="2"/>
  <c r="I293" i="2"/>
  <c r="I292" i="2"/>
  <c r="I291" i="2"/>
  <c r="I290" i="2"/>
  <c r="I289" i="2"/>
  <c r="I288" i="2"/>
  <c r="I287" i="2"/>
  <c r="I286" i="2"/>
  <c r="I285" i="2"/>
  <c r="I284" i="2"/>
  <c r="I283" i="2"/>
  <c r="I279" i="2"/>
  <c r="I278" i="2"/>
  <c r="I277" i="2"/>
  <c r="I276" i="2"/>
  <c r="I274" i="2"/>
  <c r="I273" i="2"/>
  <c r="I272" i="2"/>
  <c r="I271" i="2"/>
  <c r="I270" i="2"/>
  <c r="I264" i="2"/>
  <c r="I258" i="2"/>
  <c r="I249" i="2"/>
  <c r="I246" i="2"/>
  <c r="I243" i="2"/>
  <c r="I242" i="2"/>
  <c r="I240" i="2"/>
  <c r="I239" i="2"/>
  <c r="I238" i="2"/>
  <c r="I237" i="2"/>
  <c r="I235" i="2"/>
  <c r="I233" i="2"/>
  <c r="I232" i="2"/>
  <c r="I230" i="2"/>
  <c r="I229" i="2"/>
  <c r="I228" i="2"/>
  <c r="I227" i="2"/>
  <c r="I226" i="2"/>
  <c r="I225" i="2"/>
  <c r="I224" i="2"/>
  <c r="I223" i="2"/>
  <c r="I222" i="2"/>
  <c r="I221" i="2"/>
  <c r="I220" i="2"/>
  <c r="I219" i="2"/>
  <c r="I218" i="2"/>
  <c r="I217" i="2"/>
  <c r="I216" i="2"/>
  <c r="I215" i="2"/>
  <c r="I214" i="2"/>
  <c r="I212" i="2"/>
  <c r="I211" i="2"/>
  <c r="I210" i="2"/>
  <c r="I209" i="2"/>
  <c r="I208" i="2"/>
  <c r="I205" i="2"/>
  <c r="I193" i="2"/>
  <c r="I191" i="2"/>
  <c r="I190" i="2"/>
  <c r="I189" i="2"/>
  <c r="I188" i="2"/>
  <c r="I182" i="2"/>
  <c r="I181" i="2"/>
  <c r="I175" i="2"/>
  <c r="I174" i="2"/>
  <c r="I173" i="2"/>
  <c r="I169" i="2"/>
  <c r="I164" i="2"/>
  <c r="I163" i="2"/>
  <c r="I162" i="2"/>
  <c r="I161" i="2"/>
  <c r="I155" i="2"/>
  <c r="I154" i="2"/>
  <c r="I153" i="2"/>
  <c r="I152" i="2"/>
  <c r="I151" i="2"/>
  <c r="I150" i="2"/>
  <c r="I149" i="2"/>
  <c r="I146" i="2"/>
  <c r="I145" i="2"/>
  <c r="I144" i="2"/>
  <c r="I143" i="2"/>
  <c r="I142" i="2"/>
  <c r="I132" i="2"/>
  <c r="I114" i="2"/>
  <c r="I113" i="2"/>
  <c r="I112" i="2"/>
  <c r="I111" i="2"/>
  <c r="I110" i="2"/>
  <c r="I109" i="2"/>
  <c r="I108" i="2"/>
  <c r="I107" i="2"/>
  <c r="I106" i="2"/>
  <c r="I105" i="2"/>
  <c r="I103" i="2"/>
  <c r="I102" i="2"/>
  <c r="I100" i="2"/>
  <c r="I99" i="2"/>
  <c r="I98" i="2"/>
  <c r="I96" i="2"/>
  <c r="I94" i="2"/>
  <c r="I93" i="2"/>
  <c r="I92" i="2"/>
  <c r="I91" i="2"/>
  <c r="I90" i="2"/>
  <c r="I89" i="2"/>
  <c r="I88" i="2"/>
  <c r="I86" i="2"/>
  <c r="I85" i="2"/>
  <c r="I84" i="2"/>
  <c r="I83" i="2"/>
  <c r="I82" i="2"/>
  <c r="I80" i="2"/>
  <c r="I79" i="2"/>
  <c r="I78" i="2"/>
  <c r="I77" i="2"/>
  <c r="I75" i="2"/>
  <c r="I74" i="2"/>
  <c r="I73" i="2"/>
  <c r="I71" i="2"/>
  <c r="I70" i="2"/>
  <c r="I69" i="2"/>
  <c r="I68" i="2"/>
  <c r="I67" i="2"/>
  <c r="I66" i="2"/>
  <c r="I65" i="2"/>
  <c r="I64" i="2"/>
  <c r="I63" i="2"/>
  <c r="I62" i="2"/>
  <c r="I61" i="2"/>
  <c r="I60" i="2"/>
  <c r="I59" i="2"/>
  <c r="I58" i="2"/>
  <c r="I57"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I10" i="2"/>
  <c r="I9" i="2"/>
  <c r="I7" i="2"/>
  <c r="I6" i="2"/>
  <c r="F331" i="2"/>
  <c r="I331" i="2" s="1"/>
  <c r="F332" i="2"/>
  <c r="I332" i="2" s="1"/>
  <c r="F334" i="2"/>
  <c r="I334" i="2" s="1"/>
  <c r="F336" i="2"/>
  <c r="I336" i="2" s="1"/>
  <c r="F338" i="2"/>
  <c r="I338" i="2" s="1"/>
  <c r="F339" i="2"/>
  <c r="I339" i="2" s="1"/>
  <c r="F340" i="2"/>
  <c r="I340" i="2" s="1"/>
  <c r="F206" i="2"/>
  <c r="I206" i="2" s="1"/>
  <c r="F207" i="2"/>
  <c r="I207" i="2" s="1"/>
  <c r="F231" i="2"/>
  <c r="I231" i="2" s="1"/>
  <c r="F236" i="2"/>
  <c r="I236" i="2" s="1"/>
  <c r="F241" i="2"/>
  <c r="I241" i="2" s="1"/>
  <c r="F245" i="2"/>
  <c r="I245" i="2" s="1"/>
  <c r="F248" i="2"/>
  <c r="I248" i="2" s="1"/>
  <c r="F251" i="2"/>
  <c r="I251" i="2" s="1"/>
  <c r="F252" i="2"/>
  <c r="I252" i="2" s="1"/>
  <c r="F253" i="2"/>
  <c r="I253" i="2" s="1"/>
  <c r="F255" i="2"/>
  <c r="I255" i="2" s="1"/>
  <c r="F256" i="2"/>
  <c r="I256" i="2" s="1"/>
  <c r="F257" i="2"/>
  <c r="I257" i="2" s="1"/>
  <c r="F259" i="2"/>
  <c r="I259" i="2" s="1"/>
  <c r="F261" i="2"/>
  <c r="I261" i="2" s="1"/>
  <c r="F262" i="2"/>
  <c r="I262" i="2" s="1"/>
  <c r="F263" i="2"/>
  <c r="I263" i="2" s="1"/>
  <c r="F265" i="2"/>
  <c r="I265" i="2" s="1"/>
  <c r="F266" i="2"/>
  <c r="I266" i="2" s="1"/>
  <c r="F267" i="2"/>
  <c r="I267" i="2" s="1"/>
  <c r="F269" i="2"/>
  <c r="I269" i="2" s="1"/>
  <c r="F280" i="2"/>
  <c r="I280" i="2" s="1"/>
  <c r="F281" i="2"/>
  <c r="I281" i="2" s="1"/>
  <c r="F306" i="2"/>
  <c r="I306" i="2" s="1"/>
  <c r="F307" i="2"/>
  <c r="I307" i="2" s="1"/>
  <c r="F308" i="2"/>
  <c r="I308" i="2" s="1"/>
  <c r="F309" i="2"/>
  <c r="I309" i="2" s="1"/>
  <c r="F310" i="2"/>
  <c r="I310" i="2" s="1"/>
  <c r="F311" i="2"/>
  <c r="I311" i="2" s="1"/>
  <c r="F312" i="2"/>
  <c r="I312" i="2" s="1"/>
  <c r="F314" i="2"/>
  <c r="I314" i="2" s="1"/>
  <c r="F315" i="2"/>
  <c r="I315" i="2" s="1"/>
  <c r="F317" i="2"/>
  <c r="I317" i="2" s="1"/>
  <c r="F318" i="2"/>
  <c r="I318" i="2" s="1"/>
  <c r="F320" i="2"/>
  <c r="I320" i="2" s="1"/>
  <c r="F323" i="2"/>
  <c r="I323" i="2" s="1"/>
  <c r="F327" i="2"/>
  <c r="I327" i="2" s="1"/>
  <c r="F328" i="2"/>
  <c r="I328" i="2" s="1"/>
  <c r="F329" i="2"/>
  <c r="I329" i="2" s="1"/>
  <c r="F130" i="2"/>
  <c r="I130" i="2" s="1"/>
  <c r="F131" i="2"/>
  <c r="I131" i="2" s="1"/>
  <c r="F133" i="2"/>
  <c r="I133" i="2" s="1"/>
  <c r="F134" i="2"/>
  <c r="I134" i="2" s="1"/>
  <c r="F135" i="2"/>
  <c r="I135" i="2" s="1"/>
  <c r="F136" i="2"/>
  <c r="I136" i="2" s="1"/>
  <c r="F137" i="2"/>
  <c r="I137" i="2" s="1"/>
  <c r="F138" i="2"/>
  <c r="I138" i="2" s="1"/>
  <c r="F140" i="2"/>
  <c r="I140" i="2" s="1"/>
  <c r="F141" i="2"/>
  <c r="I141" i="2" s="1"/>
  <c r="F147" i="2"/>
  <c r="I147" i="2" s="1"/>
  <c r="F148" i="2"/>
  <c r="I148" i="2" s="1"/>
  <c r="F157" i="2"/>
  <c r="I157" i="2" s="1"/>
  <c r="F158" i="2"/>
  <c r="I158" i="2" s="1"/>
  <c r="F159" i="2"/>
  <c r="I159" i="2" s="1"/>
  <c r="F160" i="2"/>
  <c r="I160" i="2" s="1"/>
  <c r="F165" i="2"/>
  <c r="I165" i="2" s="1"/>
  <c r="F166" i="2"/>
  <c r="I166" i="2" s="1"/>
  <c r="F167" i="2"/>
  <c r="I167" i="2" s="1"/>
  <c r="F168" i="2"/>
  <c r="I168" i="2" s="1"/>
  <c r="F170" i="2"/>
  <c r="I170" i="2" s="1"/>
  <c r="F171" i="2"/>
  <c r="I171" i="2" s="1"/>
  <c r="F172" i="2"/>
  <c r="I172" i="2" s="1"/>
  <c r="F177" i="2"/>
  <c r="I177" i="2" s="1"/>
  <c r="F178" i="2"/>
  <c r="I178" i="2" s="1"/>
  <c r="F179" i="2"/>
  <c r="I179" i="2" s="1"/>
  <c r="F180" i="2"/>
  <c r="I180" i="2" s="1"/>
  <c r="F183" i="2"/>
  <c r="I183" i="2" s="1"/>
  <c r="F184" i="2"/>
  <c r="I184" i="2" s="1"/>
  <c r="F185" i="2"/>
  <c r="I185" i="2" s="1"/>
  <c r="F186" i="2"/>
  <c r="I186" i="2" s="1"/>
  <c r="F187" i="2"/>
  <c r="I187" i="2" s="1"/>
  <c r="F194" i="2"/>
  <c r="I194" i="2" s="1"/>
  <c r="F195" i="2"/>
  <c r="I195" i="2" s="1"/>
  <c r="F196" i="2"/>
  <c r="I196" i="2" s="1"/>
  <c r="F197" i="2"/>
  <c r="I197" i="2" s="1"/>
  <c r="F199" i="2"/>
  <c r="I199" i="2" s="1"/>
  <c r="F200" i="2"/>
  <c r="I200" i="2" s="1"/>
  <c r="F201" i="2"/>
  <c r="I201" i="2" s="1"/>
  <c r="F202" i="2"/>
  <c r="I202" i="2" s="1"/>
  <c r="F203" i="2"/>
  <c r="I203" i="2" s="1"/>
  <c r="F204" i="2"/>
  <c r="I204" i="2" s="1"/>
  <c r="F81" i="2"/>
  <c r="I81" i="2" s="1"/>
  <c r="F87" i="2"/>
  <c r="I87" i="2" s="1"/>
  <c r="F95" i="2"/>
  <c r="I95" i="2" s="1"/>
  <c r="F97" i="2"/>
  <c r="I97" i="2" s="1"/>
  <c r="F116" i="2"/>
  <c r="I116" i="2" s="1"/>
  <c r="F118" i="2"/>
  <c r="I118" i="2" s="1"/>
  <c r="F119" i="2"/>
  <c r="I119" i="2" s="1"/>
  <c r="F120" i="2"/>
  <c r="I120" i="2" s="1"/>
  <c r="F121" i="2"/>
  <c r="I121" i="2" s="1"/>
  <c r="F122" i="2"/>
  <c r="I122" i="2" s="1"/>
  <c r="F123" i="2"/>
  <c r="I123" i="2" s="1"/>
  <c r="F124" i="2"/>
  <c r="I124" i="2" s="1"/>
  <c r="F125" i="2"/>
  <c r="I125" i="2" s="1"/>
  <c r="F126" i="2"/>
  <c r="I126" i="2" s="1"/>
  <c r="F127" i="2"/>
  <c r="I127" i="2" s="1"/>
  <c r="F128" i="2"/>
  <c r="I128" i="2" s="1"/>
  <c r="F129" i="2"/>
  <c r="I129" i="2" s="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C13" i="3" l="1" a="1"/>
  <c r="C13" i="3" s="1"/>
  <c r="B13" i="3" a="1"/>
  <c r="B13" i="3" s="1"/>
  <c r="B24" i="3" a="1"/>
  <c r="B24" i="3" s="1"/>
  <c r="C24" i="3" a="1"/>
  <c r="C24" i="3" s="1"/>
  <c r="B36" i="3" a="1"/>
  <c r="B36" i="3" s="1"/>
  <c r="C36" i="3" a="1"/>
  <c r="C36" i="3" s="1"/>
  <c r="B35" i="3" a="1"/>
  <c r="B35" i="3" s="1"/>
  <c r="C35" i="3" a="1"/>
  <c r="C35" i="3" s="1"/>
  <c r="B15" i="3" a="1"/>
  <c r="B15" i="3" s="1"/>
  <c r="C15" i="3" a="1"/>
  <c r="C15" i="3" s="1"/>
  <c r="B34" i="3" a="1"/>
  <c r="B34" i="3" s="1"/>
  <c r="C34" i="3" a="1"/>
  <c r="C34" i="3" s="1"/>
  <c r="B23" i="3" a="1"/>
  <c r="B23" i="3" s="1"/>
  <c r="C23" i="3" a="1"/>
  <c r="C23" i="3" s="1"/>
  <c r="I371" i="2" a="1"/>
  <c r="I371" i="2" s="1"/>
  <c r="I375" i="2" s="1"/>
  <c r="B8" i="3" a="1"/>
  <c r="B8" i="3" s="1"/>
  <c r="C8" i="3" a="1"/>
  <c r="C8" i="3" s="1"/>
  <c r="C22" i="3" a="1"/>
  <c r="C22" i="3" s="1"/>
  <c r="B22" i="3" a="1"/>
  <c r="B22" i="3" s="1"/>
  <c r="B31" i="3" a="1"/>
  <c r="B31" i="3" s="1"/>
  <c r="C31" i="3" a="1"/>
  <c r="C31" i="3" s="1"/>
  <c r="B16" i="3" a="1"/>
  <c r="B16" i="3" s="1"/>
  <c r="C16" i="3" a="1"/>
  <c r="C16" i="3" s="1"/>
  <c r="B21" i="3" a="1"/>
  <c r="B21" i="3" s="1"/>
  <c r="C21" i="3" a="1"/>
  <c r="C21" i="3" s="1"/>
  <c r="B20" i="3" a="1"/>
  <c r="B20" i="3" s="1"/>
  <c r="C20" i="3" a="1"/>
  <c r="C20" i="3" s="1"/>
  <c r="B14" i="3" a="1"/>
  <c r="B14" i="3" s="1"/>
  <c r="C14" i="3" a="1"/>
  <c r="C14" i="3" s="1"/>
  <c r="B19" i="3" a="1"/>
  <c r="B19" i="3" s="1"/>
  <c r="C19" i="3" a="1"/>
  <c r="C19" i="3" s="1"/>
  <c r="B17" i="3" a="1"/>
  <c r="B17" i="3" s="1"/>
  <c r="C17" i="3" a="1"/>
  <c r="C17" i="3" s="1"/>
  <c r="C30" i="3" a="1"/>
  <c r="C30" i="3" s="1"/>
  <c r="B30" i="3" a="1"/>
  <c r="B30" i="3" s="1"/>
  <c r="B12" i="3" a="1"/>
  <c r="B12" i="3" s="1"/>
  <c r="C12" i="3" a="1"/>
  <c r="C12" i="3" s="1"/>
  <c r="B11" i="3" a="1"/>
  <c r="B11" i="3" s="1"/>
  <c r="C11" i="3" a="1"/>
  <c r="C11" i="3" s="1"/>
  <c r="B26" i="3" a="1"/>
  <c r="B26" i="3" s="1"/>
  <c r="C26" i="3" a="1"/>
  <c r="C26" i="3" s="1"/>
  <c r="B33" i="3" a="1"/>
  <c r="B33" i="3" s="1"/>
  <c r="C33" i="3" a="1"/>
  <c r="C33" i="3" s="1"/>
  <c r="B25" i="3" a="1"/>
  <c r="B25" i="3" s="1"/>
  <c r="C25" i="3" a="1"/>
  <c r="C25" i="3" s="1"/>
  <c r="B32" i="3" a="1"/>
  <c r="B32" i="3" s="1"/>
  <c r="C32" i="3" a="1"/>
  <c r="C32" i="3" s="1"/>
  <c r="B18" i="3" a="1"/>
  <c r="B18" i="3" s="1"/>
  <c r="C18" i="3" a="1"/>
  <c r="C18" i="3" s="1"/>
  <c r="B27" i="3" a="1"/>
  <c r="B27" i="3" s="1"/>
  <c r="C27" i="3" a="1"/>
  <c r="C27" i="3" s="1"/>
  <c r="C43" i="3" s="1"/>
  <c r="D27" i="3"/>
  <c r="J6" i="2"/>
  <c r="K6" i="2" s="1"/>
  <c r="J7" i="2"/>
  <c r="K7" i="2" s="1"/>
  <c r="J9" i="2"/>
  <c r="K9" i="2" s="1"/>
  <c r="J10" i="2"/>
  <c r="K10" i="2" s="1"/>
  <c r="J11" i="2"/>
  <c r="K11" i="2" s="1"/>
  <c r="J12" i="2"/>
  <c r="K12" i="2" s="1"/>
  <c r="J13" i="2"/>
  <c r="K13" i="2" s="1"/>
  <c r="J14" i="2"/>
  <c r="K14" i="2" s="1"/>
  <c r="J15" i="2"/>
  <c r="K15" i="2" s="1"/>
  <c r="J16" i="2"/>
  <c r="K16" i="2" s="1"/>
  <c r="J17" i="2"/>
  <c r="K17" i="2" s="1"/>
  <c r="J18" i="2"/>
  <c r="K18" i="2" s="1"/>
  <c r="J19" i="2"/>
  <c r="K19" i="2" s="1"/>
  <c r="J20" i="2"/>
  <c r="K20" i="2" s="1"/>
  <c r="J21" i="2"/>
  <c r="K21" i="2" s="1"/>
  <c r="J22" i="2"/>
  <c r="K22" i="2" s="1"/>
  <c r="J23" i="2"/>
  <c r="K23" i="2" s="1"/>
  <c r="J24" i="2"/>
  <c r="K24" i="2" s="1"/>
  <c r="J25" i="2"/>
  <c r="K25" i="2" s="1"/>
  <c r="J26" i="2"/>
  <c r="K26" i="2" s="1"/>
  <c r="J27" i="2"/>
  <c r="K27" i="2" s="1"/>
  <c r="J28" i="2"/>
  <c r="K28" i="2" s="1"/>
  <c r="J29" i="2"/>
  <c r="K29" i="2" s="1"/>
  <c r="J30" i="2"/>
  <c r="K30" i="2" s="1"/>
  <c r="J31" i="2"/>
  <c r="K31" i="2" s="1"/>
  <c r="J32" i="2"/>
  <c r="K32" i="2" s="1"/>
  <c r="J33" i="2"/>
  <c r="K33" i="2" s="1"/>
  <c r="J34" i="2"/>
  <c r="K34" i="2" s="1"/>
  <c r="J35" i="2"/>
  <c r="K35" i="2" s="1"/>
  <c r="K36" i="2"/>
  <c r="J36" i="2"/>
  <c r="J37" i="2"/>
  <c r="K37" i="2" s="1"/>
  <c r="J38" i="2"/>
  <c r="K38" i="2" s="1"/>
  <c r="J39" i="2"/>
  <c r="K39" i="2" s="1"/>
  <c r="J40" i="2"/>
  <c r="K40" i="2" s="1"/>
  <c r="J41" i="2"/>
  <c r="K41" i="2" s="1"/>
  <c r="J42" i="2"/>
  <c r="K42" i="2" s="1"/>
  <c r="J43" i="2"/>
  <c r="K43" i="2" s="1"/>
  <c r="J44" i="2"/>
  <c r="K44" i="2" s="1"/>
  <c r="J45" i="2"/>
  <c r="K45" i="2" s="1"/>
  <c r="J46" i="2"/>
  <c r="K46" i="2" s="1"/>
  <c r="J47" i="2"/>
  <c r="K47" i="2" s="1"/>
  <c r="J48" i="2"/>
  <c r="K48" i="2" s="1"/>
  <c r="J49" i="2"/>
  <c r="K49" i="2" s="1"/>
  <c r="J50" i="2"/>
  <c r="K50" i="2" s="1"/>
  <c r="J51" i="2"/>
  <c r="K51" i="2" s="1"/>
  <c r="J52" i="2"/>
  <c r="K52" i="2" s="1"/>
  <c r="J53" i="2"/>
  <c r="K53" i="2" s="1"/>
  <c r="J54" i="2"/>
  <c r="K54" i="2" s="1"/>
  <c r="J55" i="2"/>
  <c r="K55" i="2" s="1"/>
  <c r="J57" i="2"/>
  <c r="K57" i="2" s="1"/>
  <c r="J58" i="2"/>
  <c r="K58" i="2" s="1"/>
  <c r="J59" i="2"/>
  <c r="K59" i="2" s="1"/>
  <c r="J60" i="2"/>
  <c r="K60" i="2" s="1"/>
  <c r="J61" i="2"/>
  <c r="K61" i="2" s="1"/>
  <c r="J62" i="2"/>
  <c r="K62" i="2" s="1"/>
  <c r="J63" i="2"/>
  <c r="K63" i="2" s="1"/>
  <c r="J64" i="2"/>
  <c r="K64" i="2" s="1"/>
  <c r="J65" i="2"/>
  <c r="K65" i="2" s="1"/>
  <c r="J66" i="2"/>
  <c r="K66" i="2" s="1"/>
  <c r="J67" i="2"/>
  <c r="K67" i="2" s="1"/>
  <c r="J68" i="2"/>
  <c r="K68" i="2" s="1"/>
  <c r="J69" i="2"/>
  <c r="K69" i="2" s="1"/>
  <c r="J70" i="2"/>
  <c r="K70" i="2" s="1"/>
  <c r="J71" i="2"/>
  <c r="K71" i="2" s="1"/>
  <c r="K73" i="2"/>
  <c r="J73" i="2"/>
  <c r="K74" i="2"/>
  <c r="J74" i="2"/>
  <c r="K75" i="2"/>
  <c r="J75" i="2"/>
  <c r="J77" i="2"/>
  <c r="K77" i="2" s="1"/>
  <c r="J78" i="2"/>
  <c r="K78" i="2" s="1"/>
  <c r="J79" i="2"/>
  <c r="K79" i="2" s="1"/>
  <c r="J80" i="2"/>
  <c r="K80" i="2" s="1"/>
  <c r="J81" i="2"/>
  <c r="K81" i="2" s="1"/>
  <c r="J82" i="2"/>
  <c r="K82" i="2" s="1"/>
  <c r="J83" i="2"/>
  <c r="K83" i="2" s="1"/>
  <c r="J84" i="2"/>
  <c r="K84" i="2" s="1"/>
  <c r="J85" i="2"/>
  <c r="K85" i="2" s="1"/>
  <c r="J86" i="2"/>
  <c r="K86" i="2" s="1"/>
  <c r="J87" i="2"/>
  <c r="K87" i="2" s="1"/>
  <c r="J88" i="2"/>
  <c r="K88" i="2" s="1"/>
  <c r="J89" i="2"/>
  <c r="K89" i="2" s="1"/>
  <c r="J90" i="2"/>
  <c r="K90" i="2" s="1"/>
  <c r="J91" i="2"/>
  <c r="K91" i="2" s="1"/>
  <c r="K92" i="2"/>
  <c r="J92" i="2"/>
  <c r="K93" i="2"/>
  <c r="J93" i="2"/>
  <c r="J94" i="2"/>
  <c r="K94" i="2" s="1"/>
  <c r="J95" i="2"/>
  <c r="K95" i="2" s="1"/>
  <c r="J96" i="2"/>
  <c r="K96" i="2" s="1"/>
  <c r="J97" i="2"/>
  <c r="K97" i="2" s="1"/>
  <c r="J98" i="2"/>
  <c r="K98" i="2" s="1"/>
  <c r="J99" i="2"/>
  <c r="K99" i="2" s="1"/>
  <c r="J100" i="2"/>
  <c r="K100" i="2" s="1"/>
  <c r="K102" i="2"/>
  <c r="J102" i="2"/>
  <c r="K103" i="2"/>
  <c r="J103" i="2"/>
  <c r="K105" i="2"/>
  <c r="J105" i="2"/>
  <c r="J106" i="2"/>
  <c r="K106" i="2" s="1"/>
  <c r="J107" i="2"/>
  <c r="K107" i="2" s="1"/>
  <c r="J108" i="2"/>
  <c r="K108" i="2" s="1"/>
  <c r="J109" i="2"/>
  <c r="K109" i="2" s="1"/>
  <c r="J110" i="2"/>
  <c r="K110" i="2" s="1"/>
  <c r="K111" i="2"/>
  <c r="J111" i="2"/>
  <c r="K112" i="2"/>
  <c r="J112" i="2"/>
  <c r="K113" i="2"/>
  <c r="J113" i="2"/>
  <c r="K114" i="2"/>
  <c r="J114" i="2"/>
  <c r="K116" i="2"/>
  <c r="J116" i="2"/>
  <c r="K118" i="2"/>
  <c r="J118" i="2"/>
  <c r="J119" i="2"/>
  <c r="K119" i="2" s="1"/>
  <c r="J120" i="2"/>
  <c r="K120" i="2" s="1"/>
  <c r="J121" i="2"/>
  <c r="K121" i="2" s="1"/>
  <c r="J122" i="2"/>
  <c r="K122" i="2" s="1"/>
  <c r="K123" i="2"/>
  <c r="J123" i="2"/>
  <c r="K124" i="2"/>
  <c r="J124" i="2"/>
  <c r="J125" i="2"/>
  <c r="K125" i="2" s="1"/>
  <c r="J126" i="2"/>
  <c r="K126" i="2" s="1"/>
  <c r="J127" i="2"/>
  <c r="K127" i="2" s="1"/>
  <c r="J128" i="2"/>
  <c r="K128" i="2" s="1"/>
  <c r="J129" i="2"/>
  <c r="K129" i="2" s="1"/>
  <c r="J130" i="2"/>
  <c r="K130" i="2" s="1"/>
  <c r="J131" i="2"/>
  <c r="K131" i="2" s="1"/>
  <c r="J132" i="2"/>
  <c r="K132" i="2" s="1"/>
  <c r="J133" i="2"/>
  <c r="K133" i="2" s="1"/>
  <c r="J134" i="2"/>
  <c r="K134" i="2" s="1"/>
  <c r="J135" i="2"/>
  <c r="K135" i="2" s="1"/>
  <c r="J136" i="2"/>
  <c r="K136" i="2" s="1"/>
  <c r="J137" i="2"/>
  <c r="K137" i="2" s="1"/>
  <c r="J138" i="2"/>
  <c r="K138" i="2" s="1"/>
  <c r="J140" i="2"/>
  <c r="K140" i="2" s="1"/>
  <c r="J141" i="2"/>
  <c r="K141" i="2" s="1"/>
  <c r="J142" i="2"/>
  <c r="K142" i="2" s="1"/>
  <c r="J143" i="2"/>
  <c r="K143" i="2" s="1"/>
  <c r="K144" i="2"/>
  <c r="J144" i="2"/>
  <c r="J145" i="2"/>
  <c r="K145" i="2" s="1"/>
  <c r="J146" i="2"/>
  <c r="K146" i="2" s="1"/>
  <c r="K147" i="2"/>
  <c r="J147" i="2"/>
  <c r="J148" i="2"/>
  <c r="K148" i="2" s="1"/>
  <c r="J149" i="2"/>
  <c r="K149" i="2" s="1"/>
  <c r="J150" i="2"/>
  <c r="K150" i="2" s="1"/>
  <c r="J151" i="2"/>
  <c r="K151" i="2" s="1"/>
  <c r="J152" i="2"/>
  <c r="K152" i="2" s="1"/>
  <c r="J153" i="2"/>
  <c r="K153" i="2" s="1"/>
  <c r="J154" i="2"/>
  <c r="K154" i="2" s="1"/>
  <c r="J155" i="2"/>
  <c r="K155" i="2" s="1"/>
  <c r="J157" i="2"/>
  <c r="K157" i="2" s="1"/>
  <c r="J158" i="2"/>
  <c r="K158" i="2" s="1"/>
  <c r="J159" i="2"/>
  <c r="K159" i="2" s="1"/>
  <c r="J160" i="2"/>
  <c r="K160" i="2" s="1"/>
  <c r="J161" i="2"/>
  <c r="K161" i="2" s="1"/>
  <c r="K162" i="2"/>
  <c r="J162" i="2"/>
  <c r="J163" i="2"/>
  <c r="K163" i="2" s="1"/>
  <c r="J164" i="2"/>
  <c r="K164" i="2" s="1"/>
  <c r="J165" i="2"/>
  <c r="K165" i="2" s="1"/>
  <c r="J166" i="2"/>
  <c r="K166" i="2" s="1"/>
  <c r="J167" i="2"/>
  <c r="K167" i="2" s="1"/>
  <c r="J168" i="2"/>
  <c r="K168" i="2" s="1"/>
  <c r="J169" i="2"/>
  <c r="K169" i="2" s="1"/>
  <c r="K170" i="2"/>
  <c r="J170" i="2"/>
  <c r="J171" i="2"/>
  <c r="K171" i="2" s="1"/>
  <c r="J172" i="2"/>
  <c r="K172" i="2" s="1"/>
  <c r="J173" i="2"/>
  <c r="K173" i="2" s="1"/>
  <c r="J174" i="2"/>
  <c r="K174" i="2" s="1"/>
  <c r="J175" i="2"/>
  <c r="K175" i="2" s="1"/>
  <c r="J177" i="2"/>
  <c r="K177" i="2" s="1"/>
  <c r="J178" i="2"/>
  <c r="K178" i="2" s="1"/>
  <c r="J179" i="2"/>
  <c r="K179" i="2" s="1"/>
  <c r="J180" i="2"/>
  <c r="K180" i="2" s="1"/>
  <c r="J181" i="2"/>
  <c r="K181" i="2" s="1"/>
  <c r="J182" i="2"/>
  <c r="K182" i="2" s="1"/>
  <c r="K183" i="2"/>
  <c r="J183" i="2"/>
  <c r="K184" i="2"/>
  <c r="J184" i="2"/>
  <c r="J185" i="2"/>
  <c r="K185" i="2" s="1"/>
  <c r="J186" i="2"/>
  <c r="K186" i="2" s="1"/>
  <c r="J187" i="2"/>
  <c r="K187" i="2" s="1"/>
  <c r="J188" i="2"/>
  <c r="K188" i="2" s="1"/>
  <c r="K189" i="2"/>
  <c r="J189" i="2"/>
  <c r="K190" i="2"/>
  <c r="J190" i="2"/>
  <c r="J191" i="2"/>
  <c r="K191" i="2" s="1"/>
  <c r="K193" i="2"/>
  <c r="J193" i="2"/>
  <c r="J194" i="2"/>
  <c r="K194" i="2" s="1"/>
  <c r="K195" i="2"/>
  <c r="J195" i="2"/>
  <c r="J196" i="2"/>
  <c r="K196" i="2" s="1"/>
  <c r="K197" i="2"/>
  <c r="J197" i="2"/>
  <c r="K199" i="2"/>
  <c r="J199" i="2"/>
  <c r="J200" i="2"/>
  <c r="K200" i="2" s="1"/>
  <c r="J201" i="2"/>
  <c r="K201" i="2" s="1"/>
  <c r="J202" i="2"/>
  <c r="K202" i="2" s="1"/>
  <c r="J203" i="2"/>
  <c r="K203" i="2" s="1"/>
  <c r="J204" i="2"/>
  <c r="K204" i="2" s="1"/>
  <c r="J205" i="2"/>
  <c r="K205" i="2" s="1"/>
  <c r="J206" i="2"/>
  <c r="K206" i="2" s="1"/>
  <c r="K207" i="2"/>
  <c r="J207" i="2"/>
  <c r="K208" i="2"/>
  <c r="J208" i="2"/>
  <c r="K209" i="2"/>
  <c r="J209" i="2"/>
  <c r="J210" i="2"/>
  <c r="K210" i="2" s="1"/>
  <c r="J211" i="2"/>
  <c r="K211" i="2" s="1"/>
  <c r="J212" i="2"/>
  <c r="K212" i="2" s="1"/>
  <c r="J214" i="2"/>
  <c r="K214" i="2" s="1"/>
  <c r="K215" i="2"/>
  <c r="J215" i="2"/>
  <c r="J216" i="2"/>
  <c r="K216" i="2" s="1"/>
  <c r="J217" i="2"/>
  <c r="K217" i="2" s="1"/>
  <c r="J218" i="2"/>
  <c r="K218" i="2" s="1"/>
  <c r="J219" i="2"/>
  <c r="K219" i="2" s="1"/>
  <c r="J220" i="2"/>
  <c r="K220" i="2" s="1"/>
  <c r="J221" i="2"/>
  <c r="K221" i="2" s="1"/>
  <c r="J222" i="2"/>
  <c r="K222" i="2" s="1"/>
  <c r="J223" i="2"/>
  <c r="K223" i="2" s="1"/>
  <c r="J224" i="2"/>
  <c r="K224" i="2" s="1"/>
  <c r="J225" i="2"/>
  <c r="K225" i="2" s="1"/>
  <c r="J226" i="2"/>
  <c r="K226" i="2" s="1"/>
  <c r="J227" i="2"/>
  <c r="K227" i="2" s="1"/>
  <c r="J228" i="2"/>
  <c r="K228" i="2" s="1"/>
  <c r="J229" i="2"/>
  <c r="K229" i="2" s="1"/>
  <c r="J230" i="2"/>
  <c r="K230" i="2" s="1"/>
  <c r="J231" i="2"/>
  <c r="K231" i="2" s="1"/>
  <c r="J232" i="2"/>
  <c r="K232" i="2" s="1"/>
  <c r="J233" i="2"/>
  <c r="K233" i="2" s="1"/>
  <c r="K235" i="2"/>
  <c r="J235" i="2"/>
  <c r="J236" i="2"/>
  <c r="K236" i="2" s="1"/>
  <c r="J237" i="2"/>
  <c r="K237" i="2" s="1"/>
  <c r="J238" i="2"/>
  <c r="K238" i="2" s="1"/>
  <c r="J239" i="2"/>
  <c r="K239" i="2" s="1"/>
  <c r="J240" i="2"/>
  <c r="K240" i="2" s="1"/>
  <c r="J241" i="2"/>
  <c r="K241" i="2" s="1"/>
  <c r="J242" i="2"/>
  <c r="K242" i="2" s="1"/>
  <c r="K243" i="2"/>
  <c r="J243" i="2"/>
  <c r="J245" i="2"/>
  <c r="K245" i="2" s="1"/>
  <c r="J246" i="2"/>
  <c r="K246" i="2" s="1"/>
  <c r="J248" i="2"/>
  <c r="K248" i="2" s="1"/>
  <c r="J249" i="2"/>
  <c r="K249" i="2" s="1"/>
  <c r="J251" i="2"/>
  <c r="K251" i="2" s="1"/>
  <c r="J252" i="2"/>
  <c r="K252" i="2" s="1"/>
  <c r="K253" i="2"/>
  <c r="J253" i="2"/>
  <c r="J255" i="2"/>
  <c r="K255" i="2" s="1"/>
  <c r="J256" i="2"/>
  <c r="K256" i="2" s="1"/>
  <c r="J257" i="2"/>
  <c r="K257" i="2" s="1"/>
  <c r="K258" i="2"/>
  <c r="J258" i="2"/>
  <c r="J259" i="2"/>
  <c r="K259" i="2" s="1"/>
  <c r="J261" i="2"/>
  <c r="K261" i="2" s="1"/>
  <c r="J262" i="2"/>
  <c r="K262" i="2" s="1"/>
  <c r="J263" i="2"/>
  <c r="K263" i="2" s="1"/>
  <c r="J264" i="2"/>
  <c r="K264" i="2" s="1"/>
  <c r="K265" i="2"/>
  <c r="J265" i="2"/>
  <c r="K266" i="2"/>
  <c r="J266" i="2"/>
  <c r="K267" i="2"/>
  <c r="J267" i="2"/>
  <c r="J269" i="2"/>
  <c r="K269" i="2" s="1"/>
  <c r="J270" i="2"/>
  <c r="K270" i="2" s="1"/>
  <c r="J271" i="2"/>
  <c r="K271" i="2" s="1"/>
  <c r="J272" i="2"/>
  <c r="K272" i="2" s="1"/>
  <c r="J273" i="2"/>
  <c r="K273" i="2" s="1"/>
  <c r="J274" i="2"/>
  <c r="K274" i="2" s="1"/>
  <c r="J276" i="2"/>
  <c r="K276" i="2" s="1"/>
  <c r="K277" i="2"/>
  <c r="J277" i="2"/>
  <c r="K278" i="2"/>
  <c r="J278" i="2"/>
  <c r="J279" i="2"/>
  <c r="K279" i="2" s="1"/>
  <c r="K280" i="2"/>
  <c r="J280" i="2"/>
  <c r="K281" i="2"/>
  <c r="J281" i="2"/>
  <c r="J283" i="2"/>
  <c r="K283" i="2" s="1"/>
  <c r="J284" i="2"/>
  <c r="K284" i="2" s="1"/>
  <c r="J285" i="2"/>
  <c r="K285" i="2" s="1"/>
  <c r="K286" i="2"/>
  <c r="J286" i="2"/>
  <c r="J287" i="2"/>
  <c r="K287" i="2" s="1"/>
  <c r="J288" i="2"/>
  <c r="K288" i="2" s="1"/>
  <c r="J289" i="2"/>
  <c r="K289" i="2" s="1"/>
  <c r="J290" i="2"/>
  <c r="K290" i="2" s="1"/>
  <c r="J291" i="2"/>
  <c r="K291" i="2" s="1"/>
  <c r="J292" i="2"/>
  <c r="K292" i="2" s="1"/>
  <c r="J293" i="2"/>
  <c r="K293" i="2" s="1"/>
  <c r="J294" i="2"/>
  <c r="K294" i="2" s="1"/>
  <c r="K296" i="2"/>
  <c r="J296" i="2"/>
  <c r="J298" i="2"/>
  <c r="K298" i="2" s="1"/>
  <c r="J299" i="2"/>
  <c r="K299" i="2" s="1"/>
  <c r="J300" i="2"/>
  <c r="K300" i="2" s="1"/>
  <c r="J301" i="2"/>
  <c r="K301" i="2" s="1"/>
  <c r="J302" i="2"/>
  <c r="K302" i="2" s="1"/>
  <c r="J303" i="2"/>
  <c r="K303" i="2" s="1"/>
  <c r="J304" i="2"/>
  <c r="K304" i="2" s="1"/>
  <c r="J306" i="2"/>
  <c r="K306" i="2" s="1"/>
  <c r="J307" i="2"/>
  <c r="K307" i="2" s="1"/>
  <c r="J308" i="2"/>
  <c r="K308" i="2" s="1"/>
  <c r="J309" i="2"/>
  <c r="K309" i="2" s="1"/>
  <c r="J310" i="2"/>
  <c r="K310" i="2" s="1"/>
  <c r="J311" i="2"/>
  <c r="K311" i="2" s="1"/>
  <c r="J312" i="2"/>
  <c r="K312" i="2" s="1"/>
  <c r="K313" i="2"/>
  <c r="J313" i="2"/>
  <c r="J314" i="2"/>
  <c r="K314" i="2" s="1"/>
  <c r="K315" i="2"/>
  <c r="J315" i="2"/>
  <c r="K317" i="2"/>
  <c r="J317" i="2"/>
  <c r="K318" i="2"/>
  <c r="J318" i="2"/>
  <c r="J320" i="2"/>
  <c r="K320" i="2" s="1"/>
  <c r="J321" i="2"/>
  <c r="K321" i="2" s="1"/>
  <c r="J322" i="2"/>
  <c r="K322" i="2" s="1"/>
  <c r="J323" i="2"/>
  <c r="K323" i="2" s="1"/>
  <c r="J324" i="2"/>
  <c r="K324" i="2" s="1"/>
  <c r="J325" i="2"/>
  <c r="K325" i="2" s="1"/>
  <c r="K327" i="2"/>
  <c r="J327" i="2"/>
  <c r="J328" i="2"/>
  <c r="K328" i="2" s="1"/>
  <c r="J329" i="2"/>
  <c r="K329" i="2" s="1"/>
  <c r="K331" i="2"/>
  <c r="J331" i="2"/>
  <c r="K332" i="2"/>
  <c r="J332" i="2"/>
  <c r="J334" i="2"/>
  <c r="K334" i="2" s="1"/>
  <c r="J336" i="2"/>
  <c r="K336" i="2" s="1"/>
  <c r="J337" i="2"/>
  <c r="K337" i="2" s="1"/>
  <c r="J338" i="2"/>
  <c r="K338" i="2" s="1"/>
  <c r="J339" i="2"/>
  <c r="K339" i="2" s="1"/>
  <c r="J340" i="2"/>
  <c r="K340" i="2" s="1"/>
  <c r="J341" i="2"/>
  <c r="K341" i="2" s="1"/>
  <c r="J342" i="2"/>
  <c r="K342" i="2" s="1"/>
  <c r="J343" i="2"/>
  <c r="K343" i="2" s="1"/>
  <c r="J345" i="2"/>
  <c r="K345" i="2" s="1"/>
  <c r="J346" i="2"/>
  <c r="K346" i="2" s="1"/>
  <c r="J347" i="2"/>
  <c r="K347" i="2" s="1"/>
  <c r="K348" i="2"/>
  <c r="J348" i="2"/>
  <c r="J349" i="2"/>
  <c r="K349" i="2" s="1"/>
  <c r="J350" i="2"/>
  <c r="K350" i="2" s="1"/>
  <c r="J351" i="2"/>
  <c r="K351" i="2" s="1"/>
  <c r="K352" i="2"/>
  <c r="J352" i="2"/>
  <c r="K353" i="2"/>
  <c r="J353" i="2"/>
  <c r="J354" i="2"/>
  <c r="K354" i="2" s="1"/>
  <c r="J355" i="2"/>
  <c r="K355" i="2" s="1"/>
  <c r="J356" i="2"/>
  <c r="K356" i="2" s="1"/>
  <c r="J358" i="2"/>
  <c r="K358" i="2" s="1"/>
  <c r="J359" i="2"/>
  <c r="K359" i="2" s="1"/>
  <c r="K361" i="2"/>
  <c r="J361" i="2"/>
  <c r="K363" i="2"/>
  <c r="J363" i="2"/>
  <c r="K364" i="2"/>
  <c r="J364" i="2"/>
  <c r="K365" i="2"/>
  <c r="J365" i="2"/>
  <c r="J367" i="2"/>
  <c r="K367" i="2" s="1"/>
  <c r="D18" i="3" l="1"/>
  <c r="F18" i="3" s="1"/>
  <c r="E18" i="3"/>
  <c r="D17" i="3"/>
  <c r="E17" i="3" s="1"/>
  <c r="D8" i="3"/>
  <c r="E8" i="3" s="1"/>
  <c r="D32" i="3"/>
  <c r="E32" i="3"/>
  <c r="F32" i="3"/>
  <c r="D19" i="3"/>
  <c r="E19" i="3"/>
  <c r="F19" i="3"/>
  <c r="D23" i="3"/>
  <c r="E23" i="3" s="1"/>
  <c r="D25" i="3"/>
  <c r="E25" i="3"/>
  <c r="F25" i="3"/>
  <c r="D14" i="3"/>
  <c r="E14" i="3"/>
  <c r="F14" i="3"/>
  <c r="D34" i="3"/>
  <c r="E34" i="3" s="1"/>
  <c r="D33" i="3"/>
  <c r="E33" i="3" s="1"/>
  <c r="F33" i="3" s="1"/>
  <c r="D20" i="3"/>
  <c r="E20" i="3" s="1"/>
  <c r="D15" i="3"/>
  <c r="E15" i="3"/>
  <c r="F15" i="3"/>
  <c r="D26" i="3"/>
  <c r="F26" i="3" s="1"/>
  <c r="E26" i="3"/>
  <c r="D21" i="3"/>
  <c r="E21" i="3"/>
  <c r="F21" i="3"/>
  <c r="D35" i="3"/>
  <c r="E35" i="3"/>
  <c r="F35" i="3"/>
  <c r="D11" i="3"/>
  <c r="F11" i="3" s="1"/>
  <c r="E11" i="3"/>
  <c r="D16" i="3"/>
  <c r="E16" i="3" s="1"/>
  <c r="F16" i="3" s="1"/>
  <c r="D36" i="3"/>
  <c r="E36" i="3"/>
  <c r="F36" i="3"/>
  <c r="D30" i="3"/>
  <c r="E30" i="3"/>
  <c r="F30" i="3"/>
  <c r="D22" i="3"/>
  <c r="E22" i="3"/>
  <c r="F22" i="3"/>
  <c r="D24" i="3"/>
  <c r="E24" i="3"/>
  <c r="F24" i="3"/>
  <c r="D12" i="3"/>
  <c r="E12" i="3"/>
  <c r="F12" i="3"/>
  <c r="D31" i="3"/>
  <c r="E31" i="3"/>
  <c r="F31" i="3"/>
  <c r="D13" i="3"/>
  <c r="E13" i="3"/>
  <c r="F13" i="3"/>
  <c r="E27" i="3"/>
  <c r="F27" i="3"/>
  <c r="B43" i="3"/>
  <c r="I372" i="2" a="1"/>
  <c r="I372" i="2" s="1"/>
  <c r="I373" i="2" s="1"/>
  <c r="F17" i="3" l="1"/>
  <c r="D43" i="3"/>
  <c r="F20" i="3"/>
  <c r="F23" i="3"/>
  <c r="E43" i="3"/>
  <c r="F34" i="3"/>
  <c r="F8" i="3"/>
  <c r="F43" i="3" s="1"/>
  <c r="I37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<sst xmlns="http://schemas.openxmlformats.org/spreadsheetml/2006/main" count="2722" uniqueCount="862">
  <si>
    <t>BUILDING MEASURES — TAKEOFFS</t>
  </si>
  <si>
    <t>Enter all project measurements below. All Qty cells in the Cost Estimate auto-calculate from these values.</t>
  </si>
  <si>
    <t>Ref</t>
  </si>
  <si>
    <t>Group</t>
  </si>
  <si>
    <t>Measurement Description</t>
  </si>
  <si>
    <t>Trade Type</t>
  </si>
  <si>
    <t>Value</t>
  </si>
  <si>
    <t>UOM</t>
  </si>
  <si>
    <t>Qty Formula</t>
  </si>
  <si>
    <t>TO-01</t>
  </si>
  <si>
    <t>Site &amp; Building</t>
  </si>
  <si>
    <t>Total Building Floor Area (incl. Garage)</t>
  </si>
  <si>
    <t>Surveyors</t>
  </si>
  <si>
    <t>m²</t>
  </si>
  <si>
    <t>TO-02</t>
  </si>
  <si>
    <t>Living Area Floor (excluding Garage)</t>
  </si>
  <si>
    <t>TO-03</t>
  </si>
  <si>
    <t>Garage Floor Area</t>
  </si>
  <si>
    <t>TO-04</t>
  </si>
  <si>
    <t>Alfresco / Patio / Deck / Balcony Area</t>
  </si>
  <si>
    <t>TO-05</t>
  </si>
  <si>
    <t>Number of Storeys</t>
  </si>
  <si>
    <t>#</t>
  </si>
  <si>
    <t>TO-06</t>
  </si>
  <si>
    <t>Site Perimeter</t>
  </si>
  <si>
    <t>Perimeter of Site (Fencing/Temp Fence)</t>
  </si>
  <si>
    <t>Fencing</t>
  </si>
  <si>
    <t>m</t>
  </si>
  <si>
    <t>TO-07</t>
  </si>
  <si>
    <t>Scaffold Perimeter (external wall perimeter)</t>
  </si>
  <si>
    <t>Scaffolder</t>
  </si>
  <si>
    <t>TO-08</t>
  </si>
  <si>
    <t>Slab &amp; Foundation</t>
  </si>
  <si>
    <t>Slab / Foundation Area</t>
  </si>
  <si>
    <t>Concreter</t>
  </si>
  <si>
    <t>TO-09</t>
  </si>
  <si>
    <t>Slab Perimeter</t>
  </si>
  <si>
    <t>TO-10</t>
  </si>
  <si>
    <t>Pier / Screw Pier Count</t>
  </si>
  <si>
    <t>Screw Pier Subbie</t>
  </si>
  <si>
    <t>TO-11</t>
  </si>
  <si>
    <t>Drop Edge Beam Length</t>
  </si>
  <si>
    <t>TO-12</t>
  </si>
  <si>
    <t>Strip Footing Length</t>
  </si>
  <si>
    <t>TO-13</t>
  </si>
  <si>
    <t>Drainage</t>
  </si>
  <si>
    <t>Internal Drainage Points</t>
  </si>
  <si>
    <t>Drainer</t>
  </si>
  <si>
    <t>TO-14</t>
  </si>
  <si>
    <t>Frame</t>
  </si>
  <si>
    <t>Gross Floor Area (over frame)</t>
  </si>
  <si>
    <t>Frame Carpenter</t>
  </si>
  <si>
    <t>TO-15</t>
  </si>
  <si>
    <t>External Wall Length (perimeter)</t>
  </si>
  <si>
    <t>TO-16</t>
  </si>
  <si>
    <t>External Wall Area (gross, incl. openings)</t>
  </si>
  <si>
    <t>TO-17</t>
  </si>
  <si>
    <t>External Window Area</t>
  </si>
  <si>
    <t>Windows Installer</t>
  </si>
  <si>
    <t>TO-18</t>
  </si>
  <si>
    <t>External Door Area (excl. garage)</t>
  </si>
  <si>
    <t>TO-19</t>
  </si>
  <si>
    <t>Garage Door Opening Area</t>
  </si>
  <si>
    <t>Garage Contractor</t>
  </si>
  <si>
    <t>TO-20</t>
  </si>
  <si>
    <t>Internal Wall Length</t>
  </si>
  <si>
    <t>TO-21</t>
  </si>
  <si>
    <t>Internal Wall Area (gross, incl. openings)</t>
  </si>
  <si>
    <t>TO-22</t>
  </si>
  <si>
    <t>Party Wall Length (for Duplex)</t>
  </si>
  <si>
    <t>TO-23</t>
  </si>
  <si>
    <t>Roof</t>
  </si>
  <si>
    <t>Roof Area (raked / sloped)</t>
  </si>
  <si>
    <t>Metal Roofer</t>
  </si>
  <si>
    <t>TO-24</t>
  </si>
  <si>
    <t>Eave Length (lower eave / gutter run)</t>
  </si>
  <si>
    <t>Eaves Carpenter</t>
  </si>
  <si>
    <t>TO-25</t>
  </si>
  <si>
    <t>External Walls</t>
  </si>
  <si>
    <t>Brick Wall Area (gross)</t>
  </si>
  <si>
    <t>Bricky</t>
  </si>
  <si>
    <t>TO-26</t>
  </si>
  <si>
    <t>Rendered Wall Area</t>
  </si>
  <si>
    <t>Renderer</t>
  </si>
  <si>
    <t>TO-27</t>
  </si>
  <si>
    <t>Cladding (Hardiplank/Fibre Cement) Area</t>
  </si>
  <si>
    <t>TO-28</t>
  </si>
  <si>
    <t>Eave / Soffit Area</t>
  </si>
  <si>
    <t>TO-29</t>
  </si>
  <si>
    <t>Ceilings &amp; Linings</t>
  </si>
  <si>
    <t>Total Ceiling Area (incl. Garage)</t>
  </si>
  <si>
    <t>Plasterer / Gyproker</t>
  </si>
  <si>
    <t>TO-30</t>
  </si>
  <si>
    <t>Habitable Ceiling Area (excl. Garage)</t>
  </si>
  <si>
    <t>TO-31</t>
  </si>
  <si>
    <t>Internal Wall Lining Area (net)</t>
  </si>
  <si>
    <t>TO-32</t>
  </si>
  <si>
    <t>Cornice / Coving Length</t>
  </si>
  <si>
    <t>TO-33</t>
  </si>
  <si>
    <t>Insulation</t>
  </si>
  <si>
    <t>Wall Insulation Area</t>
  </si>
  <si>
    <t>Insulation Contractor</t>
  </si>
  <si>
    <t>TO-34</t>
  </si>
  <si>
    <t>Ceiling Insulation Area</t>
  </si>
  <si>
    <t>TO-35</t>
  </si>
  <si>
    <t>Acoustic Insulation Area (party walls)</t>
  </si>
  <si>
    <t>TO-36</t>
  </si>
  <si>
    <t>Joinery &amp; Openings</t>
  </si>
  <si>
    <t>Window Count</t>
  </si>
  <si>
    <t>TO-37</t>
  </si>
  <si>
    <t>Sliding Door Count</t>
  </si>
  <si>
    <t>TO-38</t>
  </si>
  <si>
    <t>External Hinged Door Count (excl. garage)</t>
  </si>
  <si>
    <t>TO-39</t>
  </si>
  <si>
    <t>Garage Door Count</t>
  </si>
  <si>
    <t>TO-40</t>
  </si>
  <si>
    <t>Internal Door Count (all)</t>
  </si>
  <si>
    <t>Joinery</t>
  </si>
  <si>
    <t>TO-41</t>
  </si>
  <si>
    <t>Cavity Sliding Door Count</t>
  </si>
  <si>
    <t>TO-42</t>
  </si>
  <si>
    <t>Wet Areas &amp; Tiling</t>
  </si>
  <si>
    <t>Shower Count</t>
  </si>
  <si>
    <t>Plumber</t>
  </si>
  <si>
    <t>TO-43</t>
  </si>
  <si>
    <t>Bath Count</t>
  </si>
  <si>
    <t>TO-44</t>
  </si>
  <si>
    <t>Toilet Count</t>
  </si>
  <si>
    <t>TO-45</t>
  </si>
  <si>
    <t>Basin Count</t>
  </si>
  <si>
    <t>TO-46</t>
  </si>
  <si>
    <t>Wet Area Floor Tile Area (total)</t>
  </si>
  <si>
    <t>Tiler</t>
  </si>
  <si>
    <t>TO-47</t>
  </si>
  <si>
    <t>Wet Area Wall Tile Area (total)</t>
  </si>
  <si>
    <t>TO-48</t>
  </si>
  <si>
    <t>Balcony / Alfresco Tile Area</t>
  </si>
  <si>
    <t>TO-49</t>
  </si>
  <si>
    <t>Floor Tile Area (general)</t>
  </si>
  <si>
    <t>TO-50</t>
  </si>
  <si>
    <t>Painting</t>
  </si>
  <si>
    <t>Internal Paint Area (ceiling)</t>
  </si>
  <si>
    <t>Painter</t>
  </si>
  <si>
    <t>TO-51</t>
  </si>
  <si>
    <t>Internal Paint Area (walls)</t>
  </si>
  <si>
    <t>TO-52</t>
  </si>
  <si>
    <t>Floor Finishes</t>
  </si>
  <si>
    <t>Carpet Area</t>
  </si>
  <si>
    <t>Flooring Trade</t>
  </si>
  <si>
    <t>TO-53</t>
  </si>
  <si>
    <t>Timber / Laminate Floor Area</t>
  </si>
  <si>
    <t>TO-54</t>
  </si>
  <si>
    <t>Hybrid Flooring Area</t>
  </si>
  <si>
    <t>TO-55</t>
  </si>
  <si>
    <t>Floor Sanding Area (hardwood)</t>
  </si>
  <si>
    <t>Floor Sander</t>
  </si>
  <si>
    <t>TO-56</t>
  </si>
  <si>
    <t>Services</t>
  </si>
  <si>
    <t>Plumbing Water Main Run Length</t>
  </si>
  <si>
    <t>TO-57</t>
  </si>
  <si>
    <t>Electrical Mains Trench Length</t>
  </si>
  <si>
    <t>Electrician</t>
  </si>
  <si>
    <t>TO-58</t>
  </si>
  <si>
    <t>Gas Points Count</t>
  </si>
  <si>
    <t>Gas Supplier</t>
  </si>
  <si>
    <t>TO-59</t>
  </si>
  <si>
    <t>Rainwater Tank Required</t>
  </si>
  <si>
    <t>Water Tank Supplier</t>
  </si>
  <si>
    <t>Y</t>
  </si>
  <si>
    <t>Y/N</t>
  </si>
  <si>
    <t>TO-60</t>
  </si>
  <si>
    <t>Balustrade &amp; Stairs</t>
  </si>
  <si>
    <t>Balustrade Length</t>
  </si>
  <si>
    <t>Handrail Contractor / Roof Rail / Safety Rail</t>
  </si>
  <si>
    <t>TO-61</t>
  </si>
  <si>
    <t>External Handrail Length</t>
  </si>
  <si>
    <t>TO-62</t>
  </si>
  <si>
    <t>Stair Count (internal flights)</t>
  </si>
  <si>
    <t>Stairs Contractor</t>
  </si>
  <si>
    <t>TO-63</t>
  </si>
  <si>
    <t>Site Finish</t>
  </si>
  <si>
    <t>Driveway / Concrete Slab Area</t>
  </si>
  <si>
    <t>Driveway Contractor</t>
  </si>
  <si>
    <t>TO-64</t>
  </si>
  <si>
    <t>Fencing Length</t>
  </si>
  <si>
    <t>TO-65</t>
  </si>
  <si>
    <t>Air-Con Split System Count</t>
  </si>
  <si>
    <t>Aircon Contractor</t>
  </si>
  <si>
    <t>TO-66</t>
  </si>
  <si>
    <t>Solar Panel System Required</t>
  </si>
  <si>
    <t>Solar Contractor</t>
  </si>
  <si>
    <t xml:space="preserve"> </t>
  </si>
  <si>
    <t>LEGEND:   🟡 Yellow = Enter your measured value   🟢 Green = Auto-references value for use in Cost Estimate   🔵 Blue text = User input</t>
  </si>
  <si>
    <t>CONSTRUCTION COST ESTIMATE — AUSTRALIA</t>
  </si>
  <si>
    <t>Project: _________________________     Address: _________________________     Date: ________________     Prepared by: ________________</t>
  </si>
  <si>
    <t>Category</t>
  </si>
  <si>
    <t>Line Item Description</t>
  </si>
  <si>
    <t>Price
Source</t>
  </si>
  <si>
    <t>Takeoff Reference / Formula Basis</t>
  </si>
  <si>
    <t>Qty</t>
  </si>
  <si>
    <t>Unit Rate
(ex GST $)</t>
  </si>
  <si>
    <t>Line Total
(ex GST $)</t>
  </si>
  <si>
    <t>GST
(10%)</t>
  </si>
  <si>
    <t>Total incl.
GST ($)</t>
  </si>
  <si>
    <t>Recipe
Required</t>
  </si>
  <si>
    <t xml:space="preserve">  PRELIMINARIES</t>
  </si>
  <si>
    <t>Preliminaries</t>
  </si>
  <si>
    <t>Home Owners Warranty Insurance</t>
  </si>
  <si>
    <t>Insurance</t>
  </si>
  <si>
    <t>Item</t>
  </si>
  <si>
    <t>Auto-select by project type</t>
  </si>
  <si>
    <t>Per Job</t>
  </si>
  <si>
    <t>N</t>
  </si>
  <si>
    <t>Building Levy - Long Service Levy (LSL) (GST exempt)</t>
  </si>
  <si>
    <t>Govt Body</t>
  </si>
  <si>
    <t>Enter qty manually or add Takeoff ref</t>
  </si>
  <si>
    <t xml:space="preserve">  PROFESSIONAL FEES</t>
  </si>
  <si>
    <t>Engineers - Structural</t>
  </si>
  <si>
    <t>Provide Structural Engineering Details</t>
  </si>
  <si>
    <t>Structural Engineer</t>
  </si>
  <si>
    <t>FIXED PRICE</t>
  </si>
  <si>
    <t>Each</t>
  </si>
  <si>
    <t>Provide a Pier Inspection &amp; Certificate</t>
  </si>
  <si>
    <t>Provide Slab Reinforcement Inspection &amp; Certificate</t>
  </si>
  <si>
    <t>Extra Over to provide revised drawings</t>
  </si>
  <si>
    <t>Extra Over to provide retaining wall details</t>
  </si>
  <si>
    <t>Engineers - Hydraulics</t>
  </si>
  <si>
    <t>Provide Stormwater Design &amp; Documentation</t>
  </si>
  <si>
    <t>Hydraulic Engineer</t>
  </si>
  <si>
    <t>Provide site inspections &amp; Certification (per visit)</t>
  </si>
  <si>
    <t>Provide Driveway Design &amp; Certificate</t>
  </si>
  <si>
    <t>Consultants</t>
  </si>
  <si>
    <t>Provide Bushfire Hazard Assessment (BHA) Reports for DA submission</t>
  </si>
  <si>
    <t>Bushfire Consultant</t>
  </si>
  <si>
    <t>Provide Bushfire Attack Level (BAL) Certificates for CDC</t>
  </si>
  <si>
    <t>Provide Dilapidation Reports</t>
  </si>
  <si>
    <t>Dilapidation Consult</t>
  </si>
  <si>
    <t>Preparation of Arboricultural Impact Assessment report</t>
  </si>
  <si>
    <t>Arboricultural Consultant</t>
  </si>
  <si>
    <t>Pre demolition inspection</t>
  </si>
  <si>
    <t>Demolition</t>
  </si>
  <si>
    <t>Post demolition OR post construction inspection</t>
  </si>
  <si>
    <t>Borehole Report - Lot Classification</t>
  </si>
  <si>
    <t>Price list</t>
  </si>
  <si>
    <t>Salinity testing</t>
  </si>
  <si>
    <t>Site Visit</t>
  </si>
  <si>
    <t>Contour Survey (on assumed datum)</t>
  </si>
  <si>
    <t>Australian Height Datum (AHD)</t>
  </si>
  <si>
    <t>Sewer Diagram</t>
  </si>
  <si>
    <t>Photos &amp; Site Assessment Form</t>
  </si>
  <si>
    <t>House Pegout Survey (4 House Pegs)</t>
  </si>
  <si>
    <t>e/o for each peg over 4</t>
  </si>
  <si>
    <t>Repeg</t>
  </si>
  <si>
    <t>Ident on formwork &amp; levels</t>
  </si>
  <si>
    <t>Ident Surveys (incl Final Ident &amp; Floor Level for OC)</t>
  </si>
  <si>
    <t>Boundary Pegs (includes 2 pegs)</t>
  </si>
  <si>
    <t>e/o for each peg above 2</t>
  </si>
  <si>
    <t>Flat Footing / Slab (first 4 nails)</t>
  </si>
  <si>
    <t>e/o extra for each nail over 4</t>
  </si>
  <si>
    <t>Adjoining walls, windows, &amp; ridge height (per side)</t>
  </si>
  <si>
    <t>Adjoining front setback (per house)</t>
  </si>
  <si>
    <t>Energy Assessment</t>
  </si>
  <si>
    <t>Certificate - Energy Efficiency Rating Certificate</t>
  </si>
  <si>
    <t>Energy Assessor / EER</t>
  </si>
  <si>
    <t>Enter qty manually</t>
  </si>
  <si>
    <t>BASIX Certificate (Energy &amp; Efficiency)</t>
  </si>
  <si>
    <t>Thermal Comfort Assessment</t>
  </si>
  <si>
    <t>Re-Assessment of Thermal Comfort Assessment</t>
  </si>
  <si>
    <t>NatHERS Universal Certificate</t>
  </si>
  <si>
    <t>Certifier</t>
  </si>
  <si>
    <t>DA Exemption - Assessment - Single Residential Dwelling</t>
  </si>
  <si>
    <t>Building Certification - New Residence</t>
  </si>
  <si>
    <t>10.7 Planning certificate (GST exempt)</t>
  </si>
  <si>
    <t>DA Lodgement Fee (GST exempt)</t>
  </si>
  <si>
    <t>Construction Certificate Fee</t>
  </si>
  <si>
    <t>Complying Development Certificate CDC Fee</t>
  </si>
  <si>
    <t>E/O for CDC or CC - Secondary Dwelling</t>
  </si>
  <si>
    <t>E/O for CDC - Demolition application</t>
  </si>
  <si>
    <t>Neighbour Notification</t>
  </si>
  <si>
    <t>Re-Inspection</t>
  </si>
  <si>
    <t xml:space="preserve">  AUTHORITY &amp; APPROVALS</t>
  </si>
  <si>
    <t>Waterboard Authority</t>
  </si>
  <si>
    <t>Tap In - Building Plan Application Fee (GST exempt)</t>
  </si>
  <si>
    <t>Tap In Admin fee - OWM Administration fee</t>
  </si>
  <si>
    <t>Drainage Audit - Drainage Administration Fee</t>
  </si>
  <si>
    <t>Drainage Audit - Inspection (GST exempt)</t>
  </si>
  <si>
    <t>Plumbing Audit - Administration Fee</t>
  </si>
  <si>
    <t>Plumbing Audit - Inspection (GST exempt)</t>
  </si>
  <si>
    <t>Plumbing Recycled Rough In (GST exempt)</t>
  </si>
  <si>
    <t>Final - Drainage Final Inspection (GST exempt)</t>
  </si>
  <si>
    <t>Final - Plumbing Final Inspection (GST exempt)</t>
  </si>
  <si>
    <t>WSC - Water Service Co-ordinator Building Plan Approval</t>
  </si>
  <si>
    <t>Section 73 Certificate</t>
  </si>
  <si>
    <t>ACT Development Application</t>
  </si>
  <si>
    <t>DA Lodgement Fee (ACTPLA)</t>
  </si>
  <si>
    <t>Council</t>
  </si>
  <si>
    <t>Pre-DA Meeting / Design Review</t>
  </si>
  <si>
    <t>Architect</t>
  </si>
  <si>
    <t>Design Response Report / Statement Against Criteria</t>
  </si>
  <si>
    <t>Traffic Control</t>
  </si>
  <si>
    <t>Traffic Controller</t>
  </si>
  <si>
    <t xml:space="preserve">  DEMOLITION</t>
  </si>
  <si>
    <t>Demolition of Existing Dwelling</t>
  </si>
  <si>
    <t>RFQ</t>
  </si>
  <si>
    <t>Job</t>
  </si>
  <si>
    <t>Asbestos Removal &amp; Disposal</t>
  </si>
  <si>
    <t>Asbestos Removal</t>
  </si>
  <si>
    <t>Site Clearance &amp; Clean Up</t>
  </si>
  <si>
    <t xml:space="preserve">  SITE SETUP &amp; HIRE</t>
  </si>
  <si>
    <t>Temporary Toilet</t>
  </si>
  <si>
    <t>Supply &amp; Install Portable Toilet - 26 Week Hire</t>
  </si>
  <si>
    <t>Toilet Hire Supplier</t>
  </si>
  <si>
    <t>each</t>
  </si>
  <si>
    <t>Extend toilet hire - Weekly rate over 26 weeks</t>
  </si>
  <si>
    <t>Delivery and Pickup fees</t>
  </si>
  <si>
    <t>Temporary Fencing</t>
  </si>
  <si>
    <t>Temp Fencing - minimum Hire (up to 30 l/m, up to 40 weeks)</t>
  </si>
  <si>
    <t>Fence Hire Supplier</t>
  </si>
  <si>
    <t>Takeoff</t>
  </si>
  <si>
    <t>Temp Fencing - over minimum Hire (over 30 l/m)</t>
  </si>
  <si>
    <t>TO-06 minus 30m base</t>
  </si>
  <si>
    <t>lm</t>
  </si>
  <si>
    <t>Extend temporary fencing hire</t>
  </si>
  <si>
    <t>Enter qty manually (weeks extra)</t>
  </si>
  <si>
    <t>per week</t>
  </si>
  <si>
    <t>Waste Compound Hire (up to 40 weeks)</t>
  </si>
  <si>
    <t>Extend waste compound hire</t>
  </si>
  <si>
    <t>Hire Items</t>
  </si>
  <si>
    <t>Crane Hire - 20 Tonnes - min 5 hrs</t>
  </si>
  <si>
    <t>Crane Supplier</t>
  </si>
  <si>
    <t>Crane Hire - 40 Tonnes - min 5 hrs</t>
  </si>
  <si>
    <t>Scaffold Hire</t>
  </si>
  <si>
    <t>Scaffold Hire - External Scaffolding</t>
  </si>
  <si>
    <t>TO-07 Scaffold Perimeter (m)</t>
  </si>
  <si>
    <t>Scaffold Hire - Extra for 3rd deck</t>
  </si>
  <si>
    <t>Enter qty manually (optional)</t>
  </si>
  <si>
    <t>Cradle Bay</t>
  </si>
  <si>
    <t>Enter qty manually (# of bays)</t>
  </si>
  <si>
    <t>Shade Cloth - per side</t>
  </si>
  <si>
    <t>Enter qty manually (# of sides)</t>
  </si>
  <si>
    <t>Void Hire</t>
  </si>
  <si>
    <t>Stair Void Protection (up to 7m² &amp; 12 weeks hire)</t>
  </si>
  <si>
    <t>Installation over 7m² - Stair void</t>
  </si>
  <si>
    <t>m2</t>
  </si>
  <si>
    <t>Weekly hire rate after 12 weeks</t>
  </si>
  <si>
    <t>week</t>
  </si>
  <si>
    <t>Perimeter Safety Rail</t>
  </si>
  <si>
    <t>Safety Rail (up to 50m) - 1 week hire</t>
  </si>
  <si>
    <t>Enter qty manually (# of weeks)</t>
  </si>
  <si>
    <t>Perimeter Rail over 50m - 1 week hire</t>
  </si>
  <si>
    <t>TO-07 minus 50m base</t>
  </si>
  <si>
    <t>Sediment Control Fence</t>
  </si>
  <si>
    <t>Sediment Control Barrier - up to 30 l/m</t>
  </si>
  <si>
    <t>Sediment Fence supplier</t>
  </si>
  <si>
    <t>Sediment Control Barrier - over 30 l/m</t>
  </si>
  <si>
    <t>Coir log 1.5M x 200</t>
  </si>
  <si>
    <t>Coir log 3.0M x 200</t>
  </si>
  <si>
    <t>Fall Protection</t>
  </si>
  <si>
    <t>Edge Protection / Safety Mesh During Construction</t>
  </si>
  <si>
    <t xml:space="preserve">  CONNECTIONS</t>
  </si>
  <si>
    <t>Connection</t>
  </si>
  <si>
    <t>Provide Gas Connection</t>
  </si>
  <si>
    <t>Price List</t>
  </si>
  <si>
    <t>Provide NMI number for electrical connection</t>
  </si>
  <si>
    <t xml:space="preserve">  SITE PREPARATION</t>
  </si>
  <si>
    <t>Site Preparation</t>
  </si>
  <si>
    <t>Site cut quotation</t>
  </si>
  <si>
    <t>Earth Works Trade</t>
  </si>
  <si>
    <t>Quote</t>
  </si>
  <si>
    <t>Benching / Excavation - Site Preparation</t>
  </si>
  <si>
    <t>Benching / Excavation - Deep Edge Beam DEB (per side)</t>
  </si>
  <si>
    <t>Benching / Excavation - Step down</t>
  </si>
  <si>
    <t>Benching / Excavation - Split to Slab</t>
  </si>
  <si>
    <t>Pebbles - All Weather Access</t>
  </si>
  <si>
    <t>Earth Works Suppliers</t>
  </si>
  <si>
    <t>Import Fill - per truck load 13t</t>
  </si>
  <si>
    <t>load</t>
  </si>
  <si>
    <t>Import Fill - per Tonne</t>
  </si>
  <si>
    <t>Tonne</t>
  </si>
  <si>
    <t>Export Fill - per truck load 13t</t>
  </si>
  <si>
    <t>Screw Piers</t>
  </si>
  <si>
    <t>Supply, Deliver &amp; Install Screw Piers</t>
  </si>
  <si>
    <t xml:space="preserve">  DRAINAGE</t>
  </si>
  <si>
    <t>Drainage Work</t>
  </si>
  <si>
    <t>Plumber Quote - In ground sewer and storm water</t>
  </si>
  <si>
    <t>TO-13 Internal Drainage Points (#)</t>
  </si>
  <si>
    <t xml:space="preserve">  SLAB &amp; FOOTINGS</t>
  </si>
  <si>
    <t>Concrete Supply</t>
  </si>
  <si>
    <t>Concrete Supply for Piering</t>
  </si>
  <si>
    <t>Concrete Supplier</t>
  </si>
  <si>
    <t>TO-10 Pier / Screw Pier Count (#)</t>
  </si>
  <si>
    <t>m3</t>
  </si>
  <si>
    <t>Concrete Supply for Slab</t>
  </si>
  <si>
    <t>TO-08 Slab / Foundation Area (m²)</t>
  </si>
  <si>
    <t>Block Fill Concrete</t>
  </si>
  <si>
    <t>Waffle Pod</t>
  </si>
  <si>
    <t>Waffle Pod Material</t>
  </si>
  <si>
    <t>Waffle &amp; Steel Suppliers</t>
  </si>
  <si>
    <t>Drop Edge Beam</t>
  </si>
  <si>
    <t>TO-11 Drop Edge Beam Length (m)</t>
  </si>
  <si>
    <t>Strip Footing</t>
  </si>
  <si>
    <t>Strip Footing Reinforcement - L12TM3</t>
  </si>
  <si>
    <t>TO-12 Strip Footing Length (m)</t>
  </si>
  <si>
    <t>Strip Footing Reinforcement - L12TM4</t>
  </si>
  <si>
    <t>Slab mesh</t>
  </si>
  <si>
    <t>Upgrade to SL92 mesh in lieu of SL82</t>
  </si>
  <si>
    <t>Upgrade to SL102 mesh in lieu of SL82</t>
  </si>
  <si>
    <t>Salinity</t>
  </si>
  <si>
    <t>Salinity Upgrade - 300um Plastic Membrane</t>
  </si>
  <si>
    <t>Steel bar trimmers</t>
  </si>
  <si>
    <t>N12 Trimmer Bars @ 2.0M Length</t>
  </si>
  <si>
    <t>N16 Trimmer Bars @ 2.0M Length</t>
  </si>
  <si>
    <t>Steel Bars</t>
  </si>
  <si>
    <t>N12 Bars @ 6.0M Length</t>
  </si>
  <si>
    <t>N16 Bars @ 6.0M Length</t>
  </si>
  <si>
    <t>Delivery</t>
  </si>
  <si>
    <t>Waffle Pod &amp; Steel delivery and scrap pick-up</t>
  </si>
  <si>
    <t>Termite Protection</t>
  </si>
  <si>
    <t>Granitgard shield to slab penetrations</t>
  </si>
  <si>
    <t>Termite Contractor</t>
  </si>
  <si>
    <t>TO-09 Slab Perimeter (m)</t>
  </si>
  <si>
    <t>Curing of concrete slab</t>
  </si>
  <si>
    <t>Termguard Reticulation system to perimeter</t>
  </si>
  <si>
    <t>Novithor Resin to wall at zero lot boundary</t>
  </si>
  <si>
    <t>Concretor</t>
  </si>
  <si>
    <t xml:space="preserve">Supply &amp; Install slab </t>
  </si>
  <si>
    <t>Damp Proof Course</t>
  </si>
  <si>
    <t>DPC to Slab-Wall Junction</t>
  </si>
  <si>
    <t>Damp Proofing</t>
  </si>
  <si>
    <t xml:space="preserve">  FRAME &amp; TRUSS</t>
  </si>
  <si>
    <t>Frame &amp; Truss Material</t>
  </si>
  <si>
    <t>Provide and deliver Frames &amp; Trusses</t>
  </si>
  <si>
    <t>Frame And Truss Supplier</t>
  </si>
  <si>
    <t>TO-14 Gross Floor Area (m²)</t>
  </si>
  <si>
    <t>Frame Carpenter Labour</t>
  </si>
  <si>
    <t>Crane Hire Allowance</t>
  </si>
  <si>
    <t>Additional Timber Frame to Bath Hob</t>
  </si>
  <si>
    <t>Carpenter Labour to Install Shaft Liner Party Wall</t>
  </si>
  <si>
    <t>Frame Carpenter Retention</t>
  </si>
  <si>
    <t>Frame Carpenter Retention Return</t>
  </si>
  <si>
    <t>First Floor Framing</t>
  </si>
  <si>
    <t>Bearer &amp; Joist System - First Floor</t>
  </si>
  <si>
    <t>TO-02 Living Area (m²)</t>
  </si>
  <si>
    <t>First Floor Particleboard / Plywood Sheet</t>
  </si>
  <si>
    <t>Party Wall Shaft Liner</t>
  </si>
  <si>
    <t>Shaft Liner Material Package</t>
  </si>
  <si>
    <t>Party Wall Supplier</t>
  </si>
  <si>
    <t>Structural Steel</t>
  </si>
  <si>
    <t>Supply, Fabricate &amp; Deliver Structural Steel</t>
  </si>
  <si>
    <t>Steel Fabricator</t>
  </si>
  <si>
    <t>Crane Hire for steel erection</t>
  </si>
  <si>
    <t>Labour to Erect Structural Steel</t>
  </si>
  <si>
    <t>Lintels / T-Bars</t>
  </si>
  <si>
    <t>100x100x6 UA Lintel - Gal 900mm</t>
  </si>
  <si>
    <t>Enter qty manually (# of lintels)</t>
  </si>
  <si>
    <t>150x100x6 UA Lintel - Gal 1200mm</t>
  </si>
  <si>
    <t>T Bar 200x6-200x10 Gal 5100mm</t>
  </si>
  <si>
    <t>Enter qty manually (# of T-bars)</t>
  </si>
  <si>
    <t xml:space="preserve">  BRICKWORK</t>
  </si>
  <si>
    <t>Brick Supply</t>
  </si>
  <si>
    <t>Selected Face Bricks</t>
  </si>
  <si>
    <t>Brick Supplier</t>
  </si>
  <si>
    <t>TO-25 Brick Area × 50/m² ÷ 1000</t>
  </si>
  <si>
    <t>per 1000</t>
  </si>
  <si>
    <t>Selected Common Bricks</t>
  </si>
  <si>
    <t>Bricklayer</t>
  </si>
  <si>
    <t>Labour to lay Face Brickwork</t>
  </si>
  <si>
    <t>Labour to lay Common Brickwork</t>
  </si>
  <si>
    <t>Labour to lay Brick piers</t>
  </si>
  <si>
    <t>Labour to Install Weepa Vents</t>
  </si>
  <si>
    <t>Job lot</t>
  </si>
  <si>
    <t>Labour to lay Sill Bricks</t>
  </si>
  <si>
    <t>Brick Up gable End</t>
  </si>
  <si>
    <t>Brighton Lite cement</t>
  </si>
  <si>
    <t>TO-25 Brick Area ÷ 10 (bags)</t>
  </si>
  <si>
    <t>Bag</t>
  </si>
  <si>
    <t>Brick Cleaner</t>
  </si>
  <si>
    <t>Clean Bricks</t>
  </si>
  <si>
    <t>Brickcleaner Handover Clean</t>
  </si>
  <si>
    <t>TO-25 Brick Wall Area (m²)</t>
  </si>
  <si>
    <t>Bricklayer Sand</t>
  </si>
  <si>
    <t>Sand Supply</t>
  </si>
  <si>
    <t>TO-25 × 50/1000 (tonnes)</t>
  </si>
  <si>
    <t>Sand Delivery</t>
  </si>
  <si>
    <t>Enter qty manually (# deliveries)</t>
  </si>
  <si>
    <t>Bricklayer Hardware</t>
  </si>
  <si>
    <t>Bricklayer Hardware Package</t>
  </si>
  <si>
    <t>Hardware Supplier</t>
  </si>
  <si>
    <t>Bricklaying Roof Flashing</t>
  </si>
  <si>
    <t>20kg Lead 350mm - 3m Roll</t>
  </si>
  <si>
    <t>TO-23 Roof Area (m²)</t>
  </si>
  <si>
    <t>Roll</t>
  </si>
  <si>
    <t>20kg Lead 450mm - 3m Roll</t>
  </si>
  <si>
    <t>Precast Concrete Steps</t>
  </si>
  <si>
    <t>Pre-cast concrete Tread &amp; Riser</t>
  </si>
  <si>
    <t>Delivery Fee</t>
  </si>
  <si>
    <t xml:space="preserve">  RENDERING &amp; CLADDING</t>
  </si>
  <si>
    <t>Rendering</t>
  </si>
  <si>
    <t>External Traditional Render - Smooth Finish</t>
  </si>
  <si>
    <t>TO-26 Rendered Wall Area (m²)</t>
  </si>
  <si>
    <t>External Acrylic Render on Brickwork</t>
  </si>
  <si>
    <t>Acrylic Render to Blueboard</t>
  </si>
  <si>
    <t>Weepguard Weep Hole Covers</t>
  </si>
  <si>
    <t>Rendering Retention</t>
  </si>
  <si>
    <t>Rendering Retention Return</t>
  </si>
  <si>
    <t>Cladding Materials</t>
  </si>
  <si>
    <t>Cladding Materials Package</t>
  </si>
  <si>
    <t>Cladding Supplier</t>
  </si>
  <si>
    <t>TO-27 Cladding Area (m²)</t>
  </si>
  <si>
    <t>Eave Materials</t>
  </si>
  <si>
    <t>Eave Materials Package</t>
  </si>
  <si>
    <t>Timber Supplier</t>
  </si>
  <si>
    <t>TO-24 Eave Length (m)</t>
  </si>
  <si>
    <t>Labour to install Eaves</t>
  </si>
  <si>
    <t>TO-28 Eave / Soffit Area (m²)</t>
  </si>
  <si>
    <t>Labour to FC Ceiling</t>
  </si>
  <si>
    <t>Labour to External Cladding</t>
  </si>
  <si>
    <t>Labour to install timber post</t>
  </si>
  <si>
    <t>Labour to Install blueboard/plywood</t>
  </si>
  <si>
    <t>Timber Post</t>
  </si>
  <si>
    <t>Timber Post Supply</t>
  </si>
  <si>
    <t>Post support U bracket</t>
  </si>
  <si>
    <t xml:space="preserve">  WINDOWS &amp; EXTERNAL DOORS</t>
  </si>
  <si>
    <t>Windows</t>
  </si>
  <si>
    <t>Supply &amp; deliver Windows, sliding doors &amp; External door frames</t>
  </si>
  <si>
    <t>External Doors</t>
  </si>
  <si>
    <t>External Door Supply</t>
  </si>
  <si>
    <t>Door Supplier</t>
  </si>
  <si>
    <t>TO-38 External Hinged Door Count (#)</t>
  </si>
  <si>
    <t>Hinges for External Doors</t>
  </si>
  <si>
    <t>External Door Hinges Package</t>
  </si>
  <si>
    <t>Thermoseal Wall Wrap</t>
  </si>
  <si>
    <t>Supply &amp; Install Sarking / Wall Wrap</t>
  </si>
  <si>
    <t>TO-16 External Wall Area (m²)</t>
  </si>
  <si>
    <t>Double Glazing</t>
  </si>
  <si>
    <t>Upgrade to Double Glazed Windows (EER compliance)</t>
  </si>
  <si>
    <t>TO-36 Window Count (#)</t>
  </si>
  <si>
    <t xml:space="preserve">  ROOFING</t>
  </si>
  <si>
    <t>Metal roofing</t>
  </si>
  <si>
    <t>Supply &amp; Fix Colorbond metal roofing</t>
  </si>
  <si>
    <t>Hip &amp; Ridge Capping</t>
  </si>
  <si>
    <t>Valley Irons</t>
  </si>
  <si>
    <t>Standard Apron Flashing</t>
  </si>
  <si>
    <t>Barge Capping</t>
  </si>
  <si>
    <t>Tile Roof</t>
  </si>
  <si>
    <t>Supply &amp; Fix Roof Tiles including sarking</t>
  </si>
  <si>
    <t>Tile Roofer</t>
  </si>
  <si>
    <t>Supply &amp; Fix Whirly birds</t>
  </si>
  <si>
    <t>Roof Safety Rail</t>
  </si>
  <si>
    <t>Metal Fascia &amp; Guttering</t>
  </si>
  <si>
    <t>Fascia &amp; Gutter - Supply &amp; Fix</t>
  </si>
  <si>
    <t>Box Gutter</t>
  </si>
  <si>
    <t>Zero Boundary Flashings</t>
  </si>
  <si>
    <t>Skylights</t>
  </si>
  <si>
    <t>Supply &amp; Install Skylight</t>
  </si>
  <si>
    <t>Skylight Contractor</t>
  </si>
  <si>
    <t>Downpipes</t>
  </si>
  <si>
    <t>Downpipe Supply &amp; Install</t>
  </si>
  <si>
    <t>Rainwater Head / Sumps</t>
  </si>
  <si>
    <t xml:space="preserve">  PLUMBING</t>
  </si>
  <si>
    <t>Plumbing Rough-in</t>
  </si>
  <si>
    <t>Internal Plumbing Rough-in Package</t>
  </si>
  <si>
    <t>Extra for water run above standard 8 lm</t>
  </si>
  <si>
    <t>Extra for gas run</t>
  </si>
  <si>
    <t>Fridge Point (Extra)</t>
  </si>
  <si>
    <t>Gas Point (Extra)</t>
  </si>
  <si>
    <t>Balcony Drain Point</t>
  </si>
  <si>
    <t>Bath Drain Point</t>
  </si>
  <si>
    <t>First Floor Drainage Points (Extra)</t>
  </si>
  <si>
    <t>Basin (Extra)</t>
  </si>
  <si>
    <t>Kitchen Sink (Extra)</t>
  </si>
  <si>
    <t>Shower (Extra)</t>
  </si>
  <si>
    <t>Toilet (Extra)</t>
  </si>
  <si>
    <t>Garden Tap (Extra)</t>
  </si>
  <si>
    <t>In Wall Cistern</t>
  </si>
  <si>
    <t>Plumbing Finish-Off</t>
  </si>
  <si>
    <t>Rainwater Tank Connection - Standard</t>
  </si>
  <si>
    <t>Labour to Install Appliances</t>
  </si>
  <si>
    <t>Rainwater Tanks</t>
  </si>
  <si>
    <t>Supply &amp; Deliver Rainwater Tank</t>
  </si>
  <si>
    <t>TO-59 Rainwater Tank Required</t>
  </si>
  <si>
    <t>Hot Water Unit</t>
  </si>
  <si>
    <t>Supply &amp; Install Hot Water System</t>
  </si>
  <si>
    <t>Solar Hot Water Unit</t>
  </si>
  <si>
    <t>Supply &amp; Install Solar Hot Water</t>
  </si>
  <si>
    <t xml:space="preserve">  ELECTRICAL</t>
  </si>
  <si>
    <t>Electrical Package</t>
  </si>
  <si>
    <t>Solar Electricity</t>
  </si>
  <si>
    <t>Supply &amp; Install Solar Panels</t>
  </si>
  <si>
    <t>Alarms / Intercom /Ducted Vacuum Systems</t>
  </si>
  <si>
    <t>Security Alarm System</t>
  </si>
  <si>
    <t>Security Supplier</t>
  </si>
  <si>
    <t>TV Antenna</t>
  </si>
  <si>
    <t>Intercom System</t>
  </si>
  <si>
    <t>Ducted Vacuum System</t>
  </si>
  <si>
    <t>Fire Services</t>
  </si>
  <si>
    <t>Hardwired Interconnected Smoke Alarms (NCC)</t>
  </si>
  <si>
    <t>TO-05 Storeys (#)</t>
  </si>
  <si>
    <t>NBN / Telecommunications</t>
  </si>
  <si>
    <t>NBN Connection &amp; Lead-In</t>
  </si>
  <si>
    <t>Internal Data Cabling / Structured Wiring</t>
  </si>
  <si>
    <t xml:space="preserve">  GAS FITTING</t>
  </si>
  <si>
    <t>Gas Fitting</t>
  </si>
  <si>
    <t>Internal Gas Rough-In (to appliance points)</t>
  </si>
  <si>
    <t>TO-58 Gas Points Count (#)</t>
  </si>
  <si>
    <t>Gas Meter Box &amp; Regulator</t>
  </si>
  <si>
    <t xml:space="preserve">  AIR-CONDITIONING</t>
  </si>
  <si>
    <t>Air-Conditioning</t>
  </si>
  <si>
    <t>Split System AC</t>
  </si>
  <si>
    <t>TO-65 Air-Con Split System Count (#)</t>
  </si>
  <si>
    <t>Ducted AC System</t>
  </si>
  <si>
    <t xml:space="preserve">  INSULATION</t>
  </si>
  <si>
    <t>R2.0 Wall Insulation Batts</t>
  </si>
  <si>
    <t>TO-33 Wall Insulation Area (m²)</t>
  </si>
  <si>
    <t>R5.0 Ceiling Insulation Batts</t>
  </si>
  <si>
    <t>TO-34 Ceiling Insulation Area (m²)</t>
  </si>
  <si>
    <t>Acoustic Insulation</t>
  </si>
  <si>
    <t>TO-35 Acoustic Insulation Area (m²)</t>
  </si>
  <si>
    <t xml:space="preserve">  INTERIOR LININGS</t>
  </si>
  <si>
    <t>Interior Linings</t>
  </si>
  <si>
    <t>Plasterboard to Ceiling</t>
  </si>
  <si>
    <t>TO-29 Total Ceiling Area (m²)</t>
  </si>
  <si>
    <t>Plasterboard to Walls</t>
  </si>
  <si>
    <t>TO-31 Internal Wall Lining Area (m²)</t>
  </si>
  <si>
    <t>Cornice - 90mm Coved</t>
  </si>
  <si>
    <t>TO-32 Cornice Length (m)</t>
  </si>
  <si>
    <t>Bulkheads</t>
  </si>
  <si>
    <t>Double handling - two storey house</t>
  </si>
  <si>
    <t>TO-05 Number of Storeys (#)</t>
  </si>
  <si>
    <t xml:space="preserve">  INTERNAL DOORS &amp; HARDWARE</t>
  </si>
  <si>
    <t>Internal Doors</t>
  </si>
  <si>
    <t>Internal Door Supply</t>
  </si>
  <si>
    <t>TO-40 Internal Door Count (#)</t>
  </si>
  <si>
    <t>Internal Doors Jamb</t>
  </si>
  <si>
    <t>Pre-Hung Door Jamb Set</t>
  </si>
  <si>
    <t>Cavity Sliding Door Units</t>
  </si>
  <si>
    <t>Cavity Door Unit</t>
  </si>
  <si>
    <t>TO-41 Cavity Sliding Door Count (#)</t>
  </si>
  <si>
    <t>Skirting &amp; Architraves</t>
  </si>
  <si>
    <t>Skirting &amp; Architraves Package</t>
  </si>
  <si>
    <t>External Door Furniture</t>
  </si>
  <si>
    <t>External Door Hardware Package</t>
  </si>
  <si>
    <t>Internal Door Furniture</t>
  </si>
  <si>
    <t>Internal Door Hardware Package</t>
  </si>
  <si>
    <t xml:space="preserve">  FIX OUT CARPENTER</t>
  </si>
  <si>
    <t>Fix Out Carpenter</t>
  </si>
  <si>
    <t>Fix Out Carpenter Labour</t>
  </si>
  <si>
    <t>E/O Fix Out for stairs area</t>
  </si>
  <si>
    <t>E/O Fix Out for outdoor area</t>
  </si>
  <si>
    <t>E/O Fix Out for cladding</t>
  </si>
  <si>
    <t>Carpenter Retention</t>
  </si>
  <si>
    <t>Carpenter Retention Return</t>
  </si>
  <si>
    <t xml:space="preserve">  STAIRS &amp; BALUSTRADE</t>
  </si>
  <si>
    <t>Internal Stairs</t>
  </si>
  <si>
    <t>Supply &amp; Install Internal Staircase</t>
  </si>
  <si>
    <t>External Handrail/Privacy Screen/Awning/Sunhood</t>
  </si>
  <si>
    <t>Supply &amp; Install External Handrail</t>
  </si>
  <si>
    <t>Supply &amp; Install Privacy Screen</t>
  </si>
  <si>
    <t>Supply &amp; Install Awning/Sunhood</t>
  </si>
  <si>
    <t>Balustrade</t>
  </si>
  <si>
    <t>Supply &amp; Install Internal Stair Balustrade</t>
  </si>
  <si>
    <t>TO-60 Balustrade Length (m)</t>
  </si>
  <si>
    <t>Supply &amp; Install Landing / Void Balustrade</t>
  </si>
  <si>
    <t>TO-61 Handrail Length (m)</t>
  </si>
  <si>
    <t xml:space="preserve">  KITCHEN &amp; JOINERY</t>
  </si>
  <si>
    <t>Kitchen Joinery</t>
  </si>
  <si>
    <t>Bathroom Vanity Joinery</t>
  </si>
  <si>
    <t>Laundry Joinery</t>
  </si>
  <si>
    <t>E/O study, WIR, laundry extra joinery</t>
  </si>
  <si>
    <t>Stone Benchtops</t>
  </si>
  <si>
    <t>Kitchen Stone Benchtop</t>
  </si>
  <si>
    <t>Stone Trade</t>
  </si>
  <si>
    <t>Bathroom Stone Benchtop</t>
  </si>
  <si>
    <t>Laundry Stone Benchtop</t>
  </si>
  <si>
    <t>Glass Splashbacks</t>
  </si>
  <si>
    <t>Kitchen Splashback</t>
  </si>
  <si>
    <t>Splashback Contractor</t>
  </si>
  <si>
    <t>Appliances</t>
  </si>
  <si>
    <t>Oven</t>
  </si>
  <si>
    <t>Appliances Supplier</t>
  </si>
  <si>
    <t>Cooktop</t>
  </si>
  <si>
    <t>Rangehood</t>
  </si>
  <si>
    <t>Dishwasher</t>
  </si>
  <si>
    <t xml:space="preserve">  FIXTURES &amp; FITTINGS</t>
  </si>
  <si>
    <t>Fixtures &amp; Fittings</t>
  </si>
  <si>
    <t>Fixtures &amp; Fittings Package</t>
  </si>
  <si>
    <t>Plumbing Supplier</t>
  </si>
  <si>
    <t xml:space="preserve">  SILICONE &amp; SEALANTS</t>
  </si>
  <si>
    <t>Internal Silicone</t>
  </si>
  <si>
    <t>Internal Silicone Joints</t>
  </si>
  <si>
    <t>Caulking Contractor</t>
  </si>
  <si>
    <t>Extra to silicone stairs to wall</t>
  </si>
  <si>
    <t>Extra to silicone balcony</t>
  </si>
  <si>
    <t>Extra to silicone tile to walls/ceiling in bathrooms</t>
  </si>
  <si>
    <t>External Silicone</t>
  </si>
  <si>
    <t>External Brick/Render Joints (Articulation Joints)</t>
  </si>
  <si>
    <t>E/O Fire Rate</t>
  </si>
  <si>
    <t>Acoustic Seal to Windows &amp; External Doors</t>
  </si>
  <si>
    <t xml:space="preserve">  WET AREAS</t>
  </si>
  <si>
    <t>Water Proofing</t>
  </si>
  <si>
    <t>Waterproof to Wet Areas</t>
  </si>
  <si>
    <t>Water Proofer</t>
  </si>
  <si>
    <t>TO-46 Wet Area Floor (m²)</t>
  </si>
  <si>
    <t>Waterproof to Balcony</t>
  </si>
  <si>
    <t>TO-04 Balcony/Alfresco Area (m²)</t>
  </si>
  <si>
    <t>Waterproof to Shower Walls</t>
  </si>
  <si>
    <t>TO-47 Wet Wall Tile (m²)</t>
  </si>
  <si>
    <t>Tiling</t>
  </si>
  <si>
    <t>Floor Tile Supply</t>
  </si>
  <si>
    <t>Tile Supplier</t>
  </si>
  <si>
    <t>Wall Tile Supply</t>
  </si>
  <si>
    <t>Tiling Labour - Floor</t>
  </si>
  <si>
    <t>Tiling Labour - Wall</t>
  </si>
  <si>
    <t>TO-47 Wet Area Wall Tile (m²)</t>
  </si>
  <si>
    <t>Tiling Adhesive &amp; Grout Package</t>
  </si>
  <si>
    <t>Enter qty manually (job lot)</t>
  </si>
  <si>
    <t>Shower Screens</t>
  </si>
  <si>
    <t>Supply &amp; Install Shower Screens</t>
  </si>
  <si>
    <t>Shower Screen / Glazier Contractor</t>
  </si>
  <si>
    <t>TO-42 Shower Count (#)</t>
  </si>
  <si>
    <t>Mirrors</t>
  </si>
  <si>
    <t>Supply &amp; Install Mirrors</t>
  </si>
  <si>
    <t>Mirror Contractor</t>
  </si>
  <si>
    <t>TO-54 Mirror Count (#)</t>
  </si>
  <si>
    <t xml:space="preserve">  WARDROBES</t>
  </si>
  <si>
    <t>Sliding Wardrobe Doors</t>
  </si>
  <si>
    <t>Supply &amp; Install Sliding Wardrobe Doors</t>
  </si>
  <si>
    <t>Wardrobe Contractor</t>
  </si>
  <si>
    <t>TO-55 Wardrobe Door Count (#)</t>
  </si>
  <si>
    <t>Standard Melamine Linen &amp; Wardrobe Fitout</t>
  </si>
  <si>
    <t>Wardrobe &amp; Linen Fitout Package</t>
  </si>
  <si>
    <t xml:space="preserve">  PAINTING</t>
  </si>
  <si>
    <t>External Painting</t>
  </si>
  <si>
    <t>External Paint Package</t>
  </si>
  <si>
    <t>External Paint Retention</t>
  </si>
  <si>
    <t>External Paint Retention Return</t>
  </si>
  <si>
    <t>Internal Painting</t>
  </si>
  <si>
    <t>Internal Paint Package</t>
  </si>
  <si>
    <t>Internal Paint Retention</t>
  </si>
  <si>
    <t>Internal Paint Retention Return</t>
  </si>
  <si>
    <t xml:space="preserve">  FLOORING</t>
  </si>
  <si>
    <t>Floor Sanding</t>
  </si>
  <si>
    <t>Floor Sanding &amp; Polishing</t>
  </si>
  <si>
    <t>TO-55 Floor Sanding Area (m²)</t>
  </si>
  <si>
    <t>Floor Finish</t>
  </si>
  <si>
    <t>Carpet Supply &amp; Install</t>
  </si>
  <si>
    <t>TO-52 Carpet Area (m²)</t>
  </si>
  <si>
    <t>Vinyl/Laminate Supply &amp; Install</t>
  </si>
  <si>
    <t>TO-53 Timber / Laminate Floor (m²)</t>
  </si>
  <si>
    <t xml:space="preserve">  SECURITY &amp; SCREENS</t>
  </si>
  <si>
    <t>Security Screens &amp; Flyscreens</t>
  </si>
  <si>
    <t>Security/Fly Screen Package</t>
  </si>
  <si>
    <t>Flyscreen Contractor</t>
  </si>
  <si>
    <t>Window Coverings</t>
  </si>
  <si>
    <t>Blinds / Curtains Package</t>
  </si>
  <si>
    <t>Blinds &amp; Curtains Contractor</t>
  </si>
  <si>
    <t xml:space="preserve">  GARAGE DOOR</t>
  </si>
  <si>
    <t>Garage Door</t>
  </si>
  <si>
    <t>Supply &amp; Install Garage Door</t>
  </si>
  <si>
    <t>Garage Door Supplier</t>
  </si>
  <si>
    <t>TO-39 Garage Door Count (#)</t>
  </si>
  <si>
    <t xml:space="preserve">  EXTERNAL WORKS</t>
  </si>
  <si>
    <t>Concrete Driveways</t>
  </si>
  <si>
    <t>Concrete Driveway</t>
  </si>
  <si>
    <t>TO-63 Driveway Area (m²)</t>
  </si>
  <si>
    <t>Concrete Path</t>
  </si>
  <si>
    <t>Concrete Patio / Alfresco</t>
  </si>
  <si>
    <t>TO-04 Alfresco/Patio Area (m²)</t>
  </si>
  <si>
    <t>Colorbond Fencing</t>
  </si>
  <si>
    <t>TO-64 Fencing Length (m)</t>
  </si>
  <si>
    <t>Timber Fencing</t>
  </si>
  <si>
    <t>Retaining Wall</t>
  </si>
  <si>
    <t>Clothes Lines &amp; Letter Box</t>
  </si>
  <si>
    <t>Supply &amp; Install Clothes Line</t>
  </si>
  <si>
    <t>Handyman</t>
  </si>
  <si>
    <t>Supply &amp; Install Letter Box</t>
  </si>
  <si>
    <t xml:space="preserve">  LANDSCAPING &amp; STORMWATER</t>
  </si>
  <si>
    <t>Landscaping &amp; Planting</t>
  </si>
  <si>
    <t>Landscape Design &amp; Documentation</t>
  </si>
  <si>
    <t>Landscaper</t>
  </si>
  <si>
    <t>Turf Supply &amp; Install</t>
  </si>
  <si>
    <t>Garden Beds &amp; Planting (ACT mandatory trees)</t>
  </si>
  <si>
    <t>Irrigation System</t>
  </si>
  <si>
    <t>Stormwater OSD</t>
  </si>
  <si>
    <t>OSD Tank Supply &amp; Install</t>
  </si>
  <si>
    <t>Flow Control Pit</t>
  </si>
  <si>
    <t>OSD Connection to Stormwater</t>
  </si>
  <si>
    <t>WSUD</t>
  </si>
  <si>
    <t>Permeable Paving / Rain Garden</t>
  </si>
  <si>
    <t>Grey Water Diversion System</t>
  </si>
  <si>
    <t>Tree Assessment &amp; Protection</t>
  </si>
  <si>
    <t>Arborist Report - Tree Assessment</t>
  </si>
  <si>
    <t>Tree Management Plan</t>
  </si>
  <si>
    <t>Tree Protection Fencing During Construction</t>
  </si>
  <si>
    <t xml:space="preserve">  CLEANING</t>
  </si>
  <si>
    <t>External Site Clean</t>
  </si>
  <si>
    <t>Cleaner _ External</t>
  </si>
  <si>
    <t>Internal House Clean</t>
  </si>
  <si>
    <t>Cleaner _ Internal</t>
  </si>
  <si>
    <t xml:space="preserve">  REGLAZING / STORM MOULDS</t>
  </si>
  <si>
    <t>Reglazing / Storm Moulds</t>
  </si>
  <si>
    <t>Glass Installer</t>
  </si>
  <si>
    <t xml:space="preserve">  PROVISIONAL SUMS / PC ITEMS</t>
  </si>
  <si>
    <t>Provisional Sums</t>
  </si>
  <si>
    <t>Rock Excavation Provisional Sum</t>
  </si>
  <si>
    <t>Construction Manager</t>
  </si>
  <si>
    <t>Soil Contamination Provisional Sum</t>
  </si>
  <si>
    <t>Unforeseen Site Conditions</t>
  </si>
  <si>
    <t xml:space="preserve">  CONTINGENCIES</t>
  </si>
  <si>
    <t>Contingencies</t>
  </si>
  <si>
    <t>Contingency Allowance</t>
  </si>
  <si>
    <t>COST BREAKDOWN</t>
  </si>
  <si>
    <t>Total (ex GST)</t>
  </si>
  <si>
    <t>Total GST</t>
  </si>
  <si>
    <t>Total (incl GST)</t>
  </si>
  <si>
    <t>Cost per m² (ex GST)</t>
  </si>
  <si>
    <t>Cost per m² (incl GST)</t>
  </si>
  <si>
    <t>🏗   CATEGORY COST SUMMARY</t>
  </si>
  <si>
    <t>Takeoff Items
(ex GST)</t>
  </si>
  <si>
    <t>RFQ Items
(ex GST)</t>
  </si>
  <si>
    <t>Other Items(FIXED)
(ex GST)</t>
  </si>
  <si>
    <t>GST (10%)</t>
  </si>
  <si>
    <t>Total incl. GST</t>
  </si>
  <si>
    <t>PRELIMINARIES</t>
  </si>
  <si>
    <t>PROFESSIONAL FEES</t>
  </si>
  <si>
    <t>AUTHORITY &amp; APPROVALS</t>
  </si>
  <si>
    <t>DEMOLITION</t>
  </si>
  <si>
    <t>SITE SETUP &amp; HIRE</t>
  </si>
  <si>
    <t>CONNECTIONS</t>
  </si>
  <si>
    <t>SITE PREPARATION</t>
  </si>
  <si>
    <t>DRAINAGE</t>
  </si>
  <si>
    <t>SLAB &amp; FOOTINGS</t>
  </si>
  <si>
    <t>FRAME &amp; TRUSS</t>
  </si>
  <si>
    <t>BRICKWORK</t>
  </si>
  <si>
    <t>RENDERING &amp; CLADDING</t>
  </si>
  <si>
    <t>WINDOWS &amp; EXTERNAL DOORS</t>
  </si>
  <si>
    <t>ROOFING</t>
  </si>
  <si>
    <t>PLUMBING</t>
  </si>
  <si>
    <t>ELECTRICAL</t>
  </si>
  <si>
    <t>GAS FITTING</t>
  </si>
  <si>
    <t>AIR-CONDITIONING</t>
  </si>
  <si>
    <t>INSULATION</t>
  </si>
  <si>
    <t>INTERIOR LININGS</t>
  </si>
  <si>
    <t>INTERNAL DOORS &amp; HARDWARE</t>
  </si>
  <si>
    <t>FIX OUT CARPENTER</t>
  </si>
  <si>
    <t>STAIRS &amp; BALUSTRADE</t>
  </si>
  <si>
    <t>KITCHEN &amp; JOINERY</t>
  </si>
  <si>
    <t>FIXTURES &amp; FITTINGS</t>
  </si>
  <si>
    <t>SILICONE &amp; SEALANTS</t>
  </si>
  <si>
    <t>WET AREAS</t>
  </si>
  <si>
    <t>WARDROBES</t>
  </si>
  <si>
    <t>PAINTING</t>
  </si>
  <si>
    <t>FLOORING</t>
  </si>
  <si>
    <t>SECURITY &amp; SCREENS</t>
  </si>
  <si>
    <t>GARAGE DOOR</t>
  </si>
  <si>
    <t>EXTERNAL WORKS</t>
  </si>
  <si>
    <t>LANDSCAPING &amp; STORMWATER</t>
  </si>
  <si>
    <t>CLEANING</t>
  </si>
  <si>
    <t>REGLAZING / STORM MOULDS</t>
  </si>
  <si>
    <t>PROVISIONAL SUMS / PC ITEMS</t>
  </si>
  <si>
    <t>CONTINGENCIES</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</si>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</sst>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8" x14ac:knownFonts="1">
    <font>
      <sz val="11"/>
      <color theme="1"/>
      <name val="Calibri"/>
      <family val="2"/>
      <scheme val="minor"/>
    </font>
    <font>
      <b/>
      <sz val="9"/>
      <color rgb="FFE8501A"/>
      <name val="Arial"/>
      <family val="2"/>
    </font>
    <font>
      <i/>
      <sz val="9"/>
      <color rgb="FF64748B"/>
      <name val="Aptos"/>
    </font>
    <font>
      <sz val="9"/>
      <color rgb="FF166534"/>
      <name val="Aptos"/>
    </font>
    <font>
      <sz val="9"/>
      <color rgb="FF1E293B"/>
      <name val="Aptos"/>
    </font>
    <font>
      <b/>
      <sz val="8"/>
      <color rgb="FF1B2A4A"/>
      <name val="Aptos"/>
    </font>
    <font>
      <b/>
      <sz val="10"/>
      <color rgb="FF1D4ED8"/>
      <name val="Aptos"/>
    </font>
    <font>
      <sz val="8"/>
      <color rgb="FF1E293B"/>
      <name val="Aptos"/>
    </font>
    <font>
      <i/>
      <sz val="8"/>
      <color rgb="FF64748B"/>
      <name val="Aptos"/>
    </font>
    <font>
      <sz val="9"/>
      <color rgb="FF1D4ED8"/>
      <name val="Aptos"/>
    </font>
    <font>
      <sz val="9"/>
      <color theme="1"/>
      <name val="Aptos"/>
    </font>
    <font>
      <b/>
      <u/>
      <sz val="16"/>
      <color rgb="FF1B2A4A"/>
      <name val="Aptos"/>
    </font>
    <font>
      <b/>
      <u/>
      <sz val="9"/>
      <color rgb="FF1B2A4A"/>
      <name val="Aptos"/>
    </font>
    <font>
      <b/>
      <u/>
      <sz val="14"/>
      <color rgb="FF1B2A4A"/>
      <name val="Arial"/>
      <family val="2"/>
    </font>
    <font>
      <b/>
      <sz val="10"/>
      <color rgb="FF1B2A4A"/>
      <name val="Aptos"/>
    </font>
    <font>
      <b/>
      <u/>
      <sz val="9"/>
      <color theme="1"/>
      <name val="Aptos"/>
    </font>
    <font>
      <b/>
      <u/>
      <sz val="10"/>
      <color rgb="FF1B2A4A"/>
      <name val="Calibri"/>
      <family val="2"/>
      <scheme val="minor"/>
    </font>
    <font>
      <sz val="9"/>
      <color rgb="FF1B2A4A"/>
      <name val="Aptos"/>
    </font>
  </fonts>
  <fills count="10">
    <fill>
      <patternFill patternType="none"/>
    </fill>
    <fill>
      <patternFill patternType="gray125"/>
    </fill>
    <fill>
      <patternFill patternType="solid">
        <fgColor rgb="FFFFFFFF"/>
        <bgColor indexed="64"/>
      </patternFill>
    </fill>
    <fill>
      <patternFill patternType="solid">
        <fgColor rgb="FFDBEAFE"/>
        <bgColor indexed="64"/>
      </patternFill>
    </fill>
    <fill>
      <patternFill patternType="solid">
        <fgColor rgb="FFFEF3C7"/>
        <bgColor indexed="64"/>
      </patternFill>
    </fill>
    <fill>
      <patternFill patternType="solid">
        <fgColor rgb="FFFFFBEB"/>
        <bgColor indexed="64"/>
      </patternFill>
    </fill>
    <fill>
      <patternFill patternType="solid">
        <fgColor rgb="FFF1F5F9"/>
        <bgColor indexed="64"/>
      </patternFill>
    </fill>
    <fill>
      <patternFill patternType="solid">
        <fgColor rgb="FFF0FDF4"/>
        <bgColor indexed="64"/>
      </patternFill>
    </fill>
    <fill>
      <patternFill patternType="solid">
        <fgColor rgb="FFF8FAFC"/>
        <bgColor indexed="64"/>
      </patternFill>
    </fill>
    <fill>
      <patternFill patternType="solid">
        <fgColor theme="9" tint="-0.249977111117893"/>
        <bgColor indexed="64"/>
      </patternFill>
    </fill>
  </fills>
  <borders count="31">
    <border>
      <left/>
      <right/>
      <top/>
      <bottom/>
      <diagonal/>
    </border>
    <border>
      <left style="thin">
        <color rgb="FFD1D5DB"/>
      </left>
      <right style="thin">
        <color rgb="FFD1D5DB"/>
      </right>
      <top/>
      <bottom/>
      <diagonal/>
    </border>
    <border>
      <left style="thin">
        <color rgb="FFD1D5DB"/>
      </left>
      <right style="thin">
        <color rgb="FFD1D5DB"/>
      </right>
      <top style="thin">
        <color rgb="FFD1D5DB"/>
      </top>
      <bottom/>
      <diagonal/>
    </border>
    <border>
      <left/>
      <right style="thin">
        <color rgb="FFE5E7EB"/>
      </right>
      <top style="thin">
        <color rgb="FFE5E7EB"/>
      </top>
      <bottom style="thin">
        <color rgb="FFE5E7EB"/>
      </bottom>
      <diagonal/>
    </border>
    <border>
      <left style="thin">
        <color rgb="FFE5E7EB"/>
      </left>
      <right style="thin">
        <color rgb="FFE5E7EB"/>
      </right>
      <top style="thin">
        <color rgb="FFE5E7EB"/>
      </top>
      <bottom style="thin">
        <color rgb="FFE5E7EB"/>
      </bottom>
      <diagonal/>
    </border>
    <border>
      <left style="thin">
        <color rgb="FFE5E7EB"/>
      </left>
      <right/>
      <top style="thin">
        <color rgb="FFE5E7EB"/>
      </top>
      <bottom style="thin">
        <color rgb="FFE5E7EB"/>
      </bottom>
      <diagonal/>
    </border>
    <border>
      <left/>
      <right style="thin">
        <color rgb="FFE5E7EB"/>
      </right>
      <top style="thin">
        <color rgb="FFE5E7EB"/>
      </top>
      <bottom/>
      <diagonal/>
    </border>
    <border>
      <left style="thin">
        <color rgb="FFE5E7EB"/>
      </left>
      <right style="thin">
        <color rgb="FFE5E7EB"/>
      </right>
      <top style="thin">
        <color rgb="FFE5E7EB"/>
      </top>
      <bottom/>
      <diagonal/>
    </border>
    <border>
      <left style="thin">
        <color rgb="FFE5E7EB"/>
      </left>
      <right/>
      <top style="thin">
        <color rgb="FFE5E7EB"/>
      </top>
      <bottom/>
      <diagonal/>
    </border>
    <border>
      <left style="thin">
        <color rgb="FFD1D5DB"/>
      </left>
      <right/>
      <top/>
      <bottom/>
      <diagonal/>
    </border>
    <border>
      <left/>
      <right style="thin">
        <color rgb="FFD1D5DB"/>
      </right>
      <top/>
      <bottom/>
      <diagonal/>
    </border>
    <border>
      <left style="thin">
        <color rgb="FFD1D5DB"/>
      </left>
      <right style="thin">
        <color rgb="FFD1D5DB"/>
      </right>
      <top/>
      <bottom style="medium">
        <color rgb="FFCBD5E1"/>
      </bottom>
      <diagonal/>
    </border>
    <border>
      <left/>
      <right/>
      <top/>
      <bottom style="medium">
        <color rgb="FFCBD5E1"/>
      </bottom>
      <diagonal/>
    </border>
    <border>
      <left style="thin">
        <color rgb="FFD1D5DB"/>
      </left>
      <right style="thin">
        <color rgb="FFD1D5DB"/>
      </right>
      <top style="medium">
        <color rgb="FFCBD5E1"/>
      </top>
      <bottom style="medium">
        <color rgb="FFCBD5E1"/>
      </bottom>
      <diagonal/>
    </border>
    <border>
      <left/>
      <right/>
      <top style="medium">
        <color rgb="FFCBD5E1"/>
      </top>
      <bottom style="medium">
        <color rgb="FFCBD5E1"/>
      </bottom>
      <diagonal/>
    </border>
    <border>
      <left/>
      <right style="thin">
        <color rgb="FFD1D5DB"/>
      </right>
      <top/>
      <bottom style="medium">
        <color rgb="FFCBD5E1"/>
      </bottom>
      <diagonal/>
    </border>
    <border>
      <left/>
      <right style="thin">
        <color rgb="FFD1D5DB"/>
      </right>
      <top style="medium">
        <color rgb="FFCBD5E1"/>
      </top>
      <bottom style="medium">
        <color rgb="FFCBD5E1"/>
      </bottom>
      <diagonal/>
    </border>
    <border>
      <left style="thin">
        <color rgb="FF1B2A4A"/>
      </left>
      <right style="thin">
        <color rgb="FF1B2A4A"/>
      </right>
      <top/>
      <bottom/>
      <diagonal/>
    </border>
    <border>
      <left style="thin">
        <color rgb="FF1B2A4A"/>
      </left>
      <right style="thin">
        <color rgb="FF1B2A4A"/>
      </right>
      <top/>
      <bottom style="medium">
        <color rgb="FFCBD5E1"/>
      </bottom>
      <diagonal/>
    </border>
    <border>
      <left style="thin">
        <color rgb="FF1B2A4A"/>
      </left>
      <right style="thin">
        <color rgb="FF1B2A4A"/>
      </right>
      <top style="medium">
        <color rgb="FFCBD5E1"/>
      </top>
      <bottom style="medium">
        <color rgb="FFCBD5E1"/>
      </bottom>
      <diagonal/>
    </border>
    <border>
      <left style="thin">
        <color rgb="FFD1D5DB"/>
      </left>
      <right/>
      <top/>
      <bottom style="medium">
        <color rgb="FFCBD5E1"/>
      </bottom>
      <diagonal/>
    </border>
    <border>
      <left/>
      <right style="thin">
        <color rgb="FFD1D5DB"/>
      </right>
      <top style="medium">
        <color rgb="FFCBD5E1"/>
      </top>
      <bottom/>
      <diagonal/>
    </border>
    <border>
      <left style="thin">
        <color rgb="FFD1D5DB"/>
      </left>
      <right/>
      <top style="medium">
        <color rgb="FFCBD5E1"/>
      </top>
      <bottom/>
      <diagonal/>
    </border>
    <border>
      <left/>
      <right/>
      <top/>
      <bottom style="medium">
        <color rgb="FF1B2A4A"/>
      </bottom>
      <diagonal/>
    </border>
    <border>
      <left style="thin">
        <color rgb="FFD1D5DB"/>
      </left>
      <right style="thin">
        <color rgb="FFD1D5DB"/>
      </right>
      <top/>
      <bottom style="medium">
        <color rgb="FF1B2A4A"/>
      </bottom>
      <diagonal/>
    </border>
    <border>
      <left style="thin">
        <color rgb="FFD1D5DB"/>
      </left>
      <right/>
      <top/>
      <bottom style="medium">
        <color rgb="FF1B2A4A"/>
      </bottom>
      <diagonal/>
    </border>
    <border>
      <left style="thin">
        <color rgb="FF1B2A4A"/>
      </left>
      <right style="thin">
        <color rgb="FF1B2A4A"/>
      </right>
      <top/>
      <bottom style="medium">
        <color rgb="FF1B2A4A"/>
      </bottom>
      <diagonal/>
    </border>
    <border>
      <left/>
      <right style="thin">
        <color rgb="FFD1D5DB"/>
      </right>
      <top/>
      <bottom style="medium">
        <color rgb="FF1B2A4A"/>
      </bottom>
      <diagonal/>
    </border>
    <border>
      <left/>
      <right style="thin">
        <color rgb="FFE5E7EB"/>
      </right>
      <top style="medium">
        <color rgb="FF1B2A4A"/>
      </top>
      <bottom style="thin">
        <color rgb="FFE5E7EB"/>
      </bottom>
      <diagonal/>
    </border>
    <border>
      <left style="thin">
        <color rgb="FFE5E7EB"/>
      </left>
      <right style="thin">
        <color rgb="FFE5E7EB"/>
      </right>
      <top style="medium">
        <color rgb="FF1B2A4A"/>
      </top>
      <bottom style="thin">
        <color rgb="FFE5E7EB"/>
      </bottom>
      <diagonal/>
    </border>
    <border>
      <left style="thin">
        <color rgb="FFE5E7EB"/>
      </left>
      <right/>
      <top style="medium">
        <color rgb="FF1B2A4A"/>
      </top>
      <bottom style="thin">
        <color rgb="FFE5E7EB"/>
      </bottom>
      <diagonal/>
    </border>
  </borders>
  <cellStyleXfs count="1">
    <xf numFmtId="0" fontId="0" fillId="0" borderId="0"/>
  </cellStyleXfs>
  <cellXfs count="110">
    <xf numFmtId="0" fontId="0" fillId="0" borderId="0" xfId="0"/>
    <xf numFmtId="0" fontId="0" fillId="9" borderId="0" xfId="0" applyFill="1"/>
    <xf numFmtId="0" fontId="0" fillId="2" borderId="0" xfId="0" applyFill="1"/>
    <xf numFmtId="0" fontId="15" fillId="9" borderId="24" xfId="0" applyFont="1" applyFill="1" applyBorder="1" applyAlignment="1">
      <alignment horizontal="center" vertical="center" wrapText="1"/>
    </xf>
    <xf numFmtId="0" fontId="15" fillId="9" borderId="25" xfId="0" applyFont="1" applyFill="1" applyBorder="1" applyAlignment="1">
      <alignment horizontal="left" vertical="center" wrapText="1"/>
    </xf>
    <xf numFmtId="0" fontId="15" fillId="9" borderId="25" xfId="0" applyFont="1" applyFill="1" applyBorder="1" applyAlignment="1">
      <alignment horizontal="center" vertical="center" wrapText="1"/>
    </xf>
    <xf numFmtId="0" fontId="15" fillId="9" borderId="26" xfId="0" applyFont="1" applyFill="1" applyBorder="1" applyAlignment="1">
      <alignment horizontal="center" vertical="center" wrapText="1"/>
    </xf>
    <xf numFmtId="0" fontId="15" fillId="9" borderId="27" xfId="0" applyFont="1" applyFill="1" applyBorder="1" applyAlignment="1">
      <alignment horizontal="center" vertical="center" wrapText="1"/>
    </xf>
    <xf numFmtId="0" fontId="5" fillId="2" borderId="10" xfId="0" applyFont="1" applyFill="1" applyBorder="1" applyAlignment="1">
      <alignment horizontal="center" vertical="center"/>
    </xf>
    <xf numFmtId="0" fontId="4" fillId="2" borderId="10" xfId="0" applyFont="1" applyFill="1" applyBorder="1" applyAlignment="1">
      <alignment horizontal="left" vertical="center"/>
    </xf>
    <xf numFmtId="0" fontId="4" fillId="2" borderId="1" xfId="0" applyFont="1" applyFill="1" applyBorder="1" applyAlignment="1">
      <alignment horizontal="left" vertical="center" wrapText="1"/>
    </xf>
    <xf numFmtId="0" fontId="4" fillId="2" borderId="0" xfId="0" applyFont="1" applyFill="1" applyAlignment="1">
      <alignment horizontal="left" vertical="center" wrapText="1"/>
    </xf>
    <xf numFmtId="0" fontId="7" fillId="2" borderId="10" xfId="0" applyFont="1" applyFill="1" applyBorder="1" applyAlignment="1">
      <alignment horizontal="center" vertical="center"/>
    </xf>
    <xf numFmtId="3" fontId="3" fillId="7" borderId="9" xfId="0" applyNumberFormat="1" applyFont="1" applyFill="1" applyBorder="1" applyAlignment="1">
      <alignment horizontal="right" vertical="center"/>
    </xf>
    <xf numFmtId="0" fontId="4" fillId="2" borderId="15" xfId="0" applyFont="1" applyFill="1" applyBorder="1" applyAlignment="1">
      <alignment horizontal="left" vertical="center"/>
    </xf>
    <xf numFmtId="0" fontId="4" fillId="2" borderId="11"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7" fillId="2" borderId="15" xfId="0" applyFont="1" applyFill="1" applyBorder="1" applyAlignment="1">
      <alignment horizontal="center" vertical="center"/>
    </xf>
    <xf numFmtId="0" fontId="5" fillId="8" borderId="21" xfId="0" applyFont="1" applyFill="1" applyBorder="1" applyAlignment="1">
      <alignment horizontal="center" vertical="center"/>
    </xf>
    <xf numFmtId="0" fontId="4" fillId="8" borderId="10" xfId="0" applyFont="1" applyFill="1" applyBorder="1" applyAlignment="1">
      <alignment horizontal="left" vertical="center"/>
    </xf>
    <xf numFmtId="0" fontId="4" fillId="8" borderId="1" xfId="0" applyFont="1" applyFill="1" applyBorder="1" applyAlignment="1">
      <alignment horizontal="left" vertical="center" wrapText="1"/>
    </xf>
    <xf numFmtId="0" fontId="4" fillId="8" borderId="0" xfId="0" applyFont="1" applyFill="1" applyAlignment="1">
      <alignment horizontal="left" vertical="center" wrapText="1"/>
    </xf>
    <xf numFmtId="0" fontId="7" fillId="8" borderId="10" xfId="0" applyFont="1" applyFill="1" applyBorder="1" applyAlignment="1">
      <alignment horizontal="center" vertical="center"/>
    </xf>
    <xf numFmtId="3" fontId="3" fillId="7" borderId="22" xfId="0" applyNumberFormat="1" applyFont="1" applyFill="1" applyBorder="1" applyAlignment="1">
      <alignment horizontal="right" vertical="center"/>
    </xf>
    <xf numFmtId="0" fontId="5" fillId="8" borderId="10" xfId="0" applyFont="1" applyFill="1" applyBorder="1" applyAlignment="1">
      <alignment horizontal="center" vertical="center"/>
    </xf>
    <xf numFmtId="0" fontId="4" fillId="8" borderId="15" xfId="0" applyFont="1" applyFill="1" applyBorder="1" applyAlignment="1">
      <alignment horizontal="left" vertical="center"/>
    </xf>
    <xf numFmtId="0" fontId="4" fillId="8" borderId="11" xfId="0" applyFont="1" applyFill="1" applyBorder="1" applyAlignment="1">
      <alignment horizontal="left" vertical="center" wrapText="1"/>
    </xf>
    <xf numFmtId="0" fontId="4" fillId="8" borderId="12" xfId="0" applyFont="1" applyFill="1" applyBorder="1" applyAlignment="1">
      <alignment horizontal="left" vertical="center" wrapText="1"/>
    </xf>
    <xf numFmtId="0" fontId="7" fillId="8" borderId="15" xfId="0" applyFont="1" applyFill="1" applyBorder="1" applyAlignment="1">
      <alignment horizontal="center" vertical="center"/>
    </xf>
    <xf numFmtId="0" fontId="5" fillId="2" borderId="21" xfId="0" applyFont="1" applyFill="1" applyBorder="1" applyAlignment="1">
      <alignment horizontal="center" vertical="center"/>
    </xf>
    <xf numFmtId="0" fontId="4" fillId="8" borderId="16" xfId="0" applyFont="1" applyFill="1" applyBorder="1" applyAlignment="1">
      <alignment horizontal="left" vertical="center"/>
    </xf>
    <xf numFmtId="0" fontId="4" fillId="8" borderId="13" xfId="0" applyFont="1" applyFill="1" applyBorder="1" applyAlignment="1">
      <alignment horizontal="left" vertical="center" wrapText="1"/>
    </xf>
    <xf numFmtId="0" fontId="4" fillId="8" borderId="14" xfId="0" applyFont="1" applyFill="1" applyBorder="1" applyAlignment="1">
      <alignment horizontal="left" vertical="center" wrapText="1"/>
    </xf>
    <xf numFmtId="0" fontId="7" fillId="8" borderId="16" xfId="0" applyFont="1" applyFill="1" applyBorder="1" applyAlignment="1">
      <alignment horizontal="center" vertical="center"/>
    </xf>
    <xf numFmtId="0" fontId="5" fillId="8" borderId="15" xfId="0" applyFont="1" applyFill="1" applyBorder="1" applyAlignment="1">
      <alignment horizontal="center" vertical="center"/>
    </xf>
    <xf numFmtId="3" fontId="3" fillId="7" borderId="20" xfId="0" applyNumberFormat="1" applyFont="1" applyFill="1" applyBorder="1" applyAlignment="1">
      <alignment horizontal="right" vertical="center"/>
    </xf>
    <xf numFmtId="0" fontId="1" fillId="2" borderId="1" xfId="0" applyFont="1" applyFill="1" applyBorder="1" applyAlignment="1">
      <alignment horizontal="center" vertical="center"/>
    </xf>
    <xf numFmtId="3" fontId="6" fillId="5" borderId="17" xfId="0" applyNumberFormat="1" applyFont="1" applyFill="1" applyBorder="1" applyAlignment="1" applyProtection="1">
      <alignment horizontal="right" vertical="center"/>
      <protection locked="0"/>
    </xf>
    <xf numFmtId="3" fontId="6" fillId="5" borderId="18" xfId="0" applyNumberFormat="1" applyFont="1" applyFill="1" applyBorder="1" applyAlignment="1" applyProtection="1">
      <alignment horizontal="right" vertical="center"/>
      <protection locked="0"/>
    </xf>
    <xf numFmtId="3" fontId="6" fillId="5" borderId="19" xfId="0" applyNumberFormat="1" applyFont="1" applyFill="1" applyBorder="1" applyAlignment="1" applyProtection="1">
      <alignment horizontal="right" vertical="center"/>
      <protection locked="0"/>
    </xf>
    <xf numFmtId="0" fontId="15" fillId="9" borderId="1" xfId="0" applyFont="1" applyFill="1" applyBorder="1" applyAlignment="1">
      <alignment horizontal="center" vertical="center" wrapText="1"/>
    </xf>
    <xf numFmtId="0" fontId="15" fillId="9" borderId="9" xfId="0" applyFont="1" applyFill="1" applyBorder="1" applyAlignment="1">
      <alignment horizontal="left" vertical="center" wrapText="1"/>
    </xf>
    <xf numFmtId="0" fontId="15" fillId="9" borderId="9" xfId="0" applyFont="1" applyFill="1" applyBorder="1" applyAlignment="1">
      <alignment horizontal="center" vertical="center" wrapText="1"/>
    </xf>
    <xf numFmtId="0" fontId="15" fillId="9" borderId="17" xfId="0" applyFont="1" applyFill="1" applyBorder="1" applyAlignment="1">
      <alignment horizontal="center" vertical="center" wrapText="1"/>
    </xf>
    <xf numFmtId="0" fontId="15" fillId="9" borderId="10" xfId="0" applyFont="1" applyFill="1" applyBorder="1" applyAlignment="1">
      <alignment horizontal="center" vertical="center" wrapText="1"/>
    </xf>
    <xf numFmtId="164" fontId="10" fillId="0" borderId="4" xfId="0" applyNumberFormat="1" applyFont="1" applyBorder="1" applyAlignment="1">
      <alignment vertical="center"/>
    </xf>
    <xf numFmtId="164" fontId="10" fillId="0" borderId="7" xfId="0" applyNumberFormat="1" applyFont="1" applyBorder="1" applyAlignment="1">
      <alignment vertical="center"/>
    </xf>
    <xf numFmtId="0" fontId="16" fillId="0" borderId="0" xfId="0" applyFont="1"/>
    <xf numFmtId="164" fontId="16" fillId="0" borderId="0" xfId="0" applyNumberFormat="1" applyFont="1"/>
    <xf numFmtId="0" fontId="15" fillId="9" borderId="2" xfId="0" applyFont="1" applyFill="1" applyBorder="1" applyAlignment="1">
      <alignment horizontal="center" vertical="center" wrapText="1"/>
    </xf>
    <xf numFmtId="0" fontId="17" fillId="0" borderId="28" xfId="0" applyFont="1" applyBorder="1" applyAlignment="1">
      <alignment vertical="center"/>
    </xf>
    <xf numFmtId="164" fontId="10" fillId="0" borderId="29" xfId="0" applyNumberFormat="1" applyFont="1" applyBorder="1" applyAlignment="1">
      <alignment vertical="center"/>
    </xf>
    <xf numFmtId="164" fontId="10" fillId="0" borderId="30" xfId="0" applyNumberFormat="1" applyFont="1" applyBorder="1" applyAlignment="1">
      <alignment vertical="center"/>
    </xf>
    <xf numFmtId="0" fontId="17" fillId="0" borderId="3" xfId="0" applyFont="1" applyBorder="1" applyAlignment="1">
      <alignment vertical="center"/>
    </xf>
    <xf numFmtId="164" fontId="10" fillId="0" borderId="5" xfId="0" applyNumberFormat="1" applyFont="1" applyBorder="1" applyAlignment="1">
      <alignment vertical="center"/>
    </xf>
    <xf numFmtId="0" fontId="17" fillId="0" borderId="6" xfId="0" applyFont="1" applyBorder="1" applyAlignment="1">
      <alignment vertical="center"/>
    </xf>
    <xf numFmtId="164" fontId="10" fillId="0" borderId="8" xfId="0" applyNumberFormat="1" applyFont="1" applyBorder="1" applyAlignment="1">
      <alignment vertical="center"/>
    </xf>
    <xf numFmtId="0" fontId="0" fillId="0" borderId="23" xfId="0" applyBorder="1"/>
    <xf numFmtId="164" fontId="0" fillId="0" borderId="23" xfId="0" applyNumberFormat="1" applyBorder="1"/>
    <xf numFmtId="0" fontId="12" fillId="2" borderId="28" xfId="0" applyFont="1" applyFill="1" applyBorder="1" applyAlignment="1">
      <alignment vertical="center"/>
    </xf>
    <xf numFmtId="0" fontId="12" fillId="2" borderId="29" xfId="0" applyFont="1" applyFill="1" applyBorder="1" applyAlignment="1">
      <alignment vertical="center"/>
    </xf>
    <xf numFmtId="0" fontId="10" fillId="2" borderId="29" xfId="0" applyFont="1" applyFill="1" applyBorder="1" applyAlignment="1">
      <alignment vertical="center"/>
    </xf>
    <xf numFmtId="164" fontId="12" fillId="2" borderId="29" xfId="0" applyNumberFormat="1" applyFont="1" applyFill="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12" fillId="2" borderId="3" xfId="0" applyFont="1" applyFill="1" applyBorder="1" applyAlignment="1">
      <alignment vertical="center"/>
    </xf>
    <xf numFmtId="0" fontId="12" fillId="2" borderId="4" xfId="0" applyFont="1" applyFill="1" applyBorder="1" applyAlignment="1">
      <alignment vertical="center"/>
    </xf>
    <xf numFmtId="0" fontId="10" fillId="2" borderId="4" xfId="0" applyFont="1" applyFill="1" applyBorder="1" applyAlignment="1">
      <alignment vertical="center"/>
    </xf>
    <xf numFmtId="164" fontId="12" fillId="2" borderId="4" xfId="0" applyNumberFormat="1" applyFont="1" applyFill="1" applyBorder="1" applyAlignment="1">
      <alignment vertical="center"/>
    </xf>
    <xf numFmtId="0" fontId="10" fillId="4" borderId="3" xfId="0" applyFont="1" applyFill="1" applyBorder="1" applyAlignment="1">
      <alignment vertical="center"/>
    </xf>
    <xf numFmtId="0" fontId="10" fillId="4" borderId="4" xfId="0" applyFont="1" applyFill="1" applyBorder="1" applyAlignment="1">
      <alignment vertical="center"/>
    </xf>
    <xf numFmtId="3" fontId="10" fillId="4" borderId="4" xfId="0" applyNumberFormat="1" applyFont="1" applyFill="1" applyBorder="1" applyAlignment="1">
      <alignment horizontal="center" vertical="center"/>
    </xf>
    <xf numFmtId="164" fontId="10" fillId="4" borderId="4" xfId="0" applyNumberFormat="1" applyFont="1" applyFill="1" applyBorder="1" applyAlignment="1">
      <alignment vertical="center"/>
    </xf>
    <xf numFmtId="0" fontId="10" fillId="3" borderId="3" xfId="0" applyFont="1" applyFill="1" applyBorder="1" applyAlignment="1">
      <alignment vertical="center"/>
    </xf>
    <xf numFmtId="0" fontId="10" fillId="3" borderId="4" xfId="0" applyFont="1" applyFill="1" applyBorder="1" applyAlignment="1">
      <alignment vertical="center"/>
    </xf>
    <xf numFmtId="3" fontId="10" fillId="3" borderId="4" xfId="0" applyNumberFormat="1" applyFont="1" applyFill="1" applyBorder="1" applyAlignment="1">
      <alignment horizontal="center" vertical="center"/>
    </xf>
    <xf numFmtId="164" fontId="10" fillId="3" borderId="4" xfId="0" applyNumberFormat="1" applyFont="1" applyFill="1" applyBorder="1" applyAlignment="1">
      <alignment vertical="center"/>
    </xf>
    <xf numFmtId="0" fontId="10" fillId="0" borderId="6" xfId="0" applyFont="1" applyBorder="1" applyAlignment="1">
      <alignment vertical="center"/>
    </xf>
    <xf numFmtId="0" fontId="10" fillId="0" borderId="7" xfId="0" applyFont="1" applyBorder="1" applyAlignment="1">
      <alignment vertical="center"/>
    </xf>
    <xf numFmtId="0" fontId="14" fillId="0" borderId="0" xfId="0" applyFont="1"/>
    <xf numFmtId="164" fontId="14" fillId="0" borderId="0" xfId="0" applyNumberFormat="1" applyFont="1"/>
    <xf numFmtId="3" fontId="10" fillId="2" borderId="29" xfId="0" applyNumberFormat="1" applyFont="1" applyFill="1" applyBorder="1" applyAlignment="1" applyProtection="1">
      <alignment horizontal="center" vertical="center"/>
      <protection locked="0"/>
    </xf>
    <xf numFmtId="3" fontId="10" fillId="0" borderId="4" xfId="0" applyNumberFormat="1" applyFont="1" applyBorder="1" applyAlignment="1" applyProtection="1">
      <alignment horizontal="center" vertical="center"/>
      <protection locked="0"/>
    </xf>
    <xf numFmtId="3" fontId="10" fillId="2" borderId="4" xfId="0" applyNumberFormat="1" applyFont="1" applyFill="1" applyBorder="1" applyAlignment="1" applyProtection="1">
      <alignment horizontal="center" vertical="center"/>
      <protection locked="0"/>
    </xf>
    <xf numFmtId="3" fontId="10" fillId="4" borderId="4" xfId="0" applyNumberFormat="1" applyFont="1" applyFill="1" applyBorder="1" applyAlignment="1" applyProtection="1">
      <alignment horizontal="center" vertical="center"/>
      <protection locked="0"/>
    </xf>
    <xf numFmtId="3" fontId="10" fillId="3" borderId="4" xfId="0" applyNumberFormat="1" applyFont="1" applyFill="1" applyBorder="1" applyAlignment="1" applyProtection="1">
      <alignment horizontal="center" vertical="center"/>
      <protection locked="0"/>
    </xf>
    <xf numFmtId="3" fontId="10" fillId="0" borderId="7" xfId="0" applyNumberFormat="1" applyFont="1" applyBorder="1" applyAlignment="1" applyProtection="1">
      <alignment horizontal="center" vertical="center"/>
      <protection locked="0"/>
    </xf>
    <xf numFmtId="164" fontId="9" fillId="2" borderId="29" xfId="0" applyNumberFormat="1" applyFont="1" applyFill="1" applyBorder="1" applyAlignment="1" applyProtection="1">
      <alignment horizontal="right" vertical="center"/>
      <protection locked="0"/>
    </xf>
    <xf numFmtId="164" fontId="9" fillId="0" borderId="4" xfId="0" applyNumberFormat="1" applyFont="1" applyBorder="1" applyAlignment="1" applyProtection="1">
      <alignment horizontal="right" vertical="center"/>
      <protection locked="0"/>
    </xf>
    <xf numFmtId="164" fontId="9" fillId="2" borderId="4" xfId="0" applyNumberFormat="1" applyFont="1" applyFill="1" applyBorder="1" applyAlignment="1" applyProtection="1">
      <alignment horizontal="right" vertical="center"/>
      <protection locked="0"/>
    </xf>
    <xf numFmtId="164" fontId="9" fillId="4" borderId="4" xfId="0" applyNumberFormat="1" applyFont="1" applyFill="1" applyBorder="1" applyAlignment="1" applyProtection="1">
      <alignment horizontal="right" vertical="center"/>
      <protection locked="0"/>
    </xf>
    <xf numFmtId="164" fontId="9" fillId="3" borderId="4" xfId="0" applyNumberFormat="1" applyFont="1" applyFill="1" applyBorder="1" applyAlignment="1" applyProtection="1">
      <alignment horizontal="right" vertical="center"/>
      <protection locked="0"/>
    </xf>
    <xf numFmtId="164" fontId="9" fillId="0" borderId="7" xfId="0" applyNumberFormat="1" applyFont="1" applyBorder="1" applyAlignment="1" applyProtection="1">
      <alignment horizontal="right" vertical="center"/>
      <protection locked="0"/>
    </xf>
    <xf numFmtId="0" fontId="12" fillId="2" borderId="30" xfId="0" applyFont="1" applyFill="1" applyBorder="1" applyAlignment="1" applyProtection="1">
      <alignment vertical="center"/>
      <protection locked="0"/>
    </xf>
    <xf numFmtId="0" fontId="10" fillId="0" borderId="5" xfId="0" applyFont="1" applyBorder="1" applyAlignment="1" applyProtection="1">
      <alignment vertical="center"/>
      <protection locked="0"/>
    </xf>
    <xf numFmtId="0" fontId="12" fillId="2" borderId="5" xfId="0" applyFont="1" applyFill="1" applyBorder="1" applyAlignment="1" applyProtection="1">
      <alignment vertical="center"/>
      <protection locked="0"/>
    </xf>
    <xf numFmtId="0" fontId="10" fillId="4" borderId="5" xfId="0" applyFont="1" applyFill="1" applyBorder="1" applyAlignment="1" applyProtection="1">
      <alignment vertical="center"/>
      <protection locked="0"/>
    </xf>
    <xf numFmtId="0" fontId="10" fillId="3" borderId="5" xfId="0" applyFont="1" applyFill="1" applyBorder="1" applyAlignment="1" applyProtection="1">
      <alignment vertical="center"/>
      <protection locked="0"/>
    </xf>
    <xf numFmtId="0" fontId="10" fillId="0" borderId="8" xfId="0" applyFont="1" applyBorder="1" applyAlignment="1" applyProtection="1">
      <alignment vertical="center"/>
      <protection locked="0"/>
    </xf>
    <xf numFmtId="0" fontId="0" fillId="2" borderId="0" xfId="0" applyFill="1"/>
    <xf numFmtId="0" fontId="2" fillId="2" borderId="0" xfId="0" applyFont="1" applyFill="1" applyAlignment="1">
      <alignment horizontal="left" vertical="center" indent="2"/>
    </xf>
    <xf numFmtId="0" fontId="11" fillId="2" borderId="0" xfId="0" applyFont="1" applyFill="1" applyAlignment="1">
      <alignment horizontal="left" vertical="center" indent="2"/>
    </xf>
    <xf numFmtId="0" fontId="13" fillId="2" borderId="0" xfId="0" applyFont="1" applyFill="1" applyAlignment="1">
      <alignment horizontal="left" vertical="center" indent="2"/>
    </xf>
    <xf numFmtId="0" fontId="8" fillId="6" borderId="0" xfId="0" applyFont="1" applyFill="1" applyAlignment="1">
      <alignment horizontal="left" vertical="center" indent="1"/>
    </xf>
    <xf numFmtId="0" fontId="0" fillId="6" borderId="0" xfId="0" applyFill="1"/>
    <xf numFmtId="0" fontId="11" fillId="2" borderId="0" xfId="0" applyFont="1" applyFill="1" applyAlignment="1">
      <alignment horizontal="left" vertical="center"/>
    </xf>
    <xf numFmtId="0" fontId="11" fillId="2" borderId="0" xfId="0" applyFont="1" applyFill="1" applyAlignment="1">
      <alignment horizontal="left"/>
    </xf>
    <xf numFmtId="0" fontId="2" fillId="2" borderId="0" xfId="0" applyFont="1" applyFill="1" applyAlignment="1">
      <alignment horizontal="left"/>
    </xf>
    <xf numFmtId="0" fontId="2" fillId="2" borderId="0" xfId="0" applyFont="1" applyFill="1"/>
    <xf numFmtId="0" fontId="11" fillId="2" borderId="0" xfId="0" applyFont="1" applyFill="1" applyAlignment="1">
      <alignmen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2B40B81-A534-4508-B513-EC15302CDB41}">
  <we:reference id="WA200009404" version="1.0.0.8" store="en-US" storeType="omex"/>
  <we:alternateReferences>
    <we:reference id="WA200009404" version="1.0.0.8" store="en-US" storeType="omex"/>
  </we:alternateReferences>
  <we:properties>
    <we:property name="Office.AutoShowTaskpaneWithDocument" value="true"/>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66534"/>
  </sheetPr>
  <dimension ref="A1:G72"/>
  <sheetViews>
    <sheetView showGridLines="0" topLeftCell="B1" zoomScale="142" workbookViewId="0">
      <pane ySplit="4" topLeftCell="A5" activePane="bottomLeft" state="frozen"/>
      <selection pane="bottomLeft" activeCell="K8" sqref="K8"/>
    </sheetView>
  </sheetViews>
  <sheetFormatPr baseColWidth="10" defaultColWidth="8.83203125" defaultRowHeight="15" x14ac:dyDescent="0.2"/>
  <cols>
    <col min="1" max="1" width="9.83203125" customWidth="1"/>
    <col min="2" max="2" width="26.6640625" customWidth="1"/>
    <col min="3" max="3" width="36" customWidth="1"/>
    <col min="4" max="4" width="22.5" hidden="1" customWidth="1"/>
    <col min="5" max="5" width="15.33203125" customWidth="1"/>
    <col min="6" max="6" width="8.5" customWidth="1"/>
    <col min="7" max="7" width="15.33203125" hidden="1" customWidth="1"/>
  </cols>
  <sheetData>
    <row r="1" spans="1:7" ht="42" customHeight="1" x14ac:dyDescent="0.2">
      <c r="A1" s="101" t="s">
        <v>0</v>
      </c>
      <c r="B1" s="102"/>
      <c r="C1" s="102"/>
      <c r="D1" s="102"/>
      <c r="E1" s="102"/>
      <c r="F1" s="102"/>
      <c r="G1" s="102"/>
    </row>
    <row r="2" spans="1:7" ht="24" customHeight="1" x14ac:dyDescent="0.2">
      <c r="A2" s="100" t="s">
        <v>1</v>
      </c>
      <c r="B2" s="99"/>
      <c r="C2" s="99"/>
      <c r="D2" s="99"/>
      <c r="E2" s="99"/>
      <c r="F2" s="99"/>
      <c r="G2" s="99"/>
    </row>
    <row r="3" spans="1:7" ht="6" customHeight="1" x14ac:dyDescent="0.2">
      <c r="A3" s="99"/>
      <c r="B3" s="99"/>
      <c r="C3" s="99"/>
      <c r="D3" s="99"/>
      <c r="E3" s="99"/>
      <c r="F3" s="99"/>
      <c r="G3" s="99"/>
    </row>
    <row r="4" spans="1:7" s="1" customFormat="1" ht="30" customHeight="1" thickBot="1" x14ac:dyDescent="0.25">
      <c r="A4" s="3" t="s">
        <v>2</v>
      </c>
      <c r="B4" s="3" t="s">
        <v>3</v>
      </c>
      <c r="C4" s="4" t="s">
        <v>4</v>
      </c>
      <c r="D4" s="5" t="s">
        <v>5</v>
      </c>
      <c r="E4" s="6" t="s">
        <v>6</v>
      </c>
      <c r="F4" s="7" t="s">
        <v>7</v>
      </c>
      <c r="G4" s="3" t="s">
        <v>8</v>
      </c>
    </row>
    <row r="5" spans="1:7" ht="21.75" customHeight="1" x14ac:dyDescent="0.2">
      <c r="A5" s="8" t="s">
        <v>9</v>
      </c>
      <c r="B5" s="9" t="s">
        <v>10</v>
      </c>
      <c r="C5" s="10" t="s">
        <v>11</v>
      </c>
      <c r="D5" s="11" t="s">
        <v>12</v>
      </c>
      <c r="E5" s="37">
        <v>300</v>
      </c>
      <c r="F5" s="12" t="s">
        <v>13</v>
      </c>
      <c r="G5" s="13">
        <f t="shared" ref="G5:G28" si="0">E5</f>
        <v>300</v>
      </c>
    </row>
    <row r="6" spans="1:7" ht="21.75" customHeight="1" x14ac:dyDescent="0.2">
      <c r="A6" s="8" t="s">
        <v>14</v>
      </c>
      <c r="B6" s="9" t="s">
        <v>10</v>
      </c>
      <c r="C6" s="10" t="s">
        <v>15</v>
      </c>
      <c r="D6" s="11" t="s">
        <v>12</v>
      </c>
      <c r="E6" s="37">
        <v>270</v>
      </c>
      <c r="F6" s="12" t="s">
        <v>13</v>
      </c>
      <c r="G6" s="13">
        <f t="shared" si="0"/>
        <v>270</v>
      </c>
    </row>
    <row r="7" spans="1:7" ht="21.75" customHeight="1" x14ac:dyDescent="0.2">
      <c r="A7" s="8" t="s">
        <v>16</v>
      </c>
      <c r="B7" s="9" t="s">
        <v>10</v>
      </c>
      <c r="C7" s="10" t="s">
        <v>17</v>
      </c>
      <c r="D7" s="11" t="s">
        <v>12</v>
      </c>
      <c r="E7" s="37">
        <v>30</v>
      </c>
      <c r="F7" s="12" t="s">
        <v>13</v>
      </c>
      <c r="G7" s="13">
        <f t="shared" si="0"/>
        <v>30</v>
      </c>
    </row>
    <row r="8" spans="1:7" ht="21.75" customHeight="1" x14ac:dyDescent="0.2">
      <c r="A8" s="8" t="s">
        <v>18</v>
      </c>
      <c r="B8" s="9" t="s">
        <v>10</v>
      </c>
      <c r="C8" s="10" t="s">
        <v>19</v>
      </c>
      <c r="D8" s="11" t="s">
        <v>12</v>
      </c>
      <c r="E8" s="37">
        <v>25</v>
      </c>
      <c r="F8" s="12" t="s">
        <v>13</v>
      </c>
      <c r="G8" s="13">
        <f t="shared" si="0"/>
        <v>25</v>
      </c>
    </row>
    <row r="9" spans="1:7" ht="21.75" customHeight="1" thickBot="1" x14ac:dyDescent="0.25">
      <c r="A9" s="8" t="s">
        <v>20</v>
      </c>
      <c r="B9" s="14" t="s">
        <v>10</v>
      </c>
      <c r="C9" s="15" t="s">
        <v>21</v>
      </c>
      <c r="D9" s="16" t="s">
        <v>12</v>
      </c>
      <c r="E9" s="38">
        <v>2</v>
      </c>
      <c r="F9" s="17" t="s">
        <v>22</v>
      </c>
      <c r="G9" s="13">
        <f t="shared" si="0"/>
        <v>2</v>
      </c>
    </row>
    <row r="10" spans="1:7" ht="21.75" customHeight="1" x14ac:dyDescent="0.2">
      <c r="A10" s="18" t="s">
        <v>23</v>
      </c>
      <c r="B10" s="19" t="s">
        <v>24</v>
      </c>
      <c r="C10" s="20" t="s">
        <v>25</v>
      </c>
      <c r="D10" s="21" t="s">
        <v>26</v>
      </c>
      <c r="E10" s="37">
        <v>140</v>
      </c>
      <c r="F10" s="22" t="s">
        <v>27</v>
      </c>
      <c r="G10" s="23">
        <f t="shared" si="0"/>
        <v>140</v>
      </c>
    </row>
    <row r="11" spans="1:7" ht="21.75" customHeight="1" thickBot="1" x14ac:dyDescent="0.25">
      <c r="A11" s="24" t="s">
        <v>28</v>
      </c>
      <c r="B11" s="25" t="s">
        <v>24</v>
      </c>
      <c r="C11" s="26" t="s">
        <v>29</v>
      </c>
      <c r="D11" s="27" t="s">
        <v>30</v>
      </c>
      <c r="E11" s="38">
        <v>65</v>
      </c>
      <c r="F11" s="28" t="s">
        <v>27</v>
      </c>
      <c r="G11" s="13">
        <f t="shared" si="0"/>
        <v>65</v>
      </c>
    </row>
    <row r="12" spans="1:7" ht="21.75" customHeight="1" x14ac:dyDescent="0.2">
      <c r="A12" s="29" t="s">
        <v>31</v>
      </c>
      <c r="B12" s="9" t="s">
        <v>32</v>
      </c>
      <c r="C12" s="10" t="s">
        <v>33</v>
      </c>
      <c r="D12" s="11" t="s">
        <v>34</v>
      </c>
      <c r="E12" s="37">
        <v>260</v>
      </c>
      <c r="F12" s="12" t="s">
        <v>13</v>
      </c>
      <c r="G12" s="23">
        <f t="shared" si="0"/>
        <v>260</v>
      </c>
    </row>
    <row r="13" spans="1:7" ht="21.75" customHeight="1" x14ac:dyDescent="0.2">
      <c r="A13" s="8" t="s">
        <v>35</v>
      </c>
      <c r="B13" s="9" t="s">
        <v>32</v>
      </c>
      <c r="C13" s="10" t="s">
        <v>36</v>
      </c>
      <c r="D13" s="11" t="s">
        <v>34</v>
      </c>
      <c r="E13" s="37">
        <v>52</v>
      </c>
      <c r="F13" s="12" t="s">
        <v>27</v>
      </c>
      <c r="G13" s="13">
        <f t="shared" si="0"/>
        <v>52</v>
      </c>
    </row>
    <row r="14" spans="1:7" ht="21.75" customHeight="1" x14ac:dyDescent="0.2">
      <c r="A14" s="8" t="s">
        <v>37</v>
      </c>
      <c r="B14" s="9" t="s">
        <v>32</v>
      </c>
      <c r="C14" s="10" t="s">
        <v>38</v>
      </c>
      <c r="D14" s="11" t="s">
        <v>39</v>
      </c>
      <c r="E14" s="37">
        <v>0</v>
      </c>
      <c r="F14" s="12" t="s">
        <v>22</v>
      </c>
      <c r="G14" s="13">
        <f t="shared" si="0"/>
        <v>0</v>
      </c>
    </row>
    <row r="15" spans="1:7" ht="21.75" customHeight="1" x14ac:dyDescent="0.2">
      <c r="A15" s="8" t="s">
        <v>40</v>
      </c>
      <c r="B15" s="9" t="s">
        <v>32</v>
      </c>
      <c r="C15" s="10" t="s">
        <v>41</v>
      </c>
      <c r="D15" s="11" t="s">
        <v>34</v>
      </c>
      <c r="E15" s="37">
        <v>20</v>
      </c>
      <c r="F15" s="12" t="s">
        <v>27</v>
      </c>
      <c r="G15" s="13">
        <f t="shared" si="0"/>
        <v>20</v>
      </c>
    </row>
    <row r="16" spans="1:7" ht="21.75" customHeight="1" thickBot="1" x14ac:dyDescent="0.25">
      <c r="A16" s="8" t="s">
        <v>42</v>
      </c>
      <c r="B16" s="9" t="s">
        <v>32</v>
      </c>
      <c r="C16" s="10" t="s">
        <v>43</v>
      </c>
      <c r="D16" s="11" t="s">
        <v>34</v>
      </c>
      <c r="E16" s="37">
        <v>0</v>
      </c>
      <c r="F16" s="12" t="s">
        <v>27</v>
      </c>
      <c r="G16" s="13">
        <f t="shared" si="0"/>
        <v>0</v>
      </c>
    </row>
    <row r="17" spans="1:7" ht="21.75" customHeight="1" thickBot="1" x14ac:dyDescent="0.25">
      <c r="A17" s="18" t="s">
        <v>44</v>
      </c>
      <c r="B17" s="30" t="s">
        <v>45</v>
      </c>
      <c r="C17" s="31" t="s">
        <v>46</v>
      </c>
      <c r="D17" s="32" t="s">
        <v>47</v>
      </c>
      <c r="E17" s="39">
        <v>12</v>
      </c>
      <c r="F17" s="33" t="s">
        <v>22</v>
      </c>
      <c r="G17" s="23">
        <f t="shared" si="0"/>
        <v>12</v>
      </c>
    </row>
    <row r="18" spans="1:7" ht="21.75" customHeight="1" x14ac:dyDescent="0.2">
      <c r="A18" s="29" t="s">
        <v>48</v>
      </c>
      <c r="B18" s="9" t="s">
        <v>49</v>
      </c>
      <c r="C18" s="10" t="s">
        <v>50</v>
      </c>
      <c r="D18" s="11" t="s">
        <v>51</v>
      </c>
      <c r="E18" s="37">
        <v>300</v>
      </c>
      <c r="F18" s="12" t="s">
        <v>13</v>
      </c>
      <c r="G18" s="23">
        <f t="shared" si="0"/>
        <v>300</v>
      </c>
    </row>
    <row r="19" spans="1:7" ht="21.75" customHeight="1" x14ac:dyDescent="0.2">
      <c r="A19" s="8" t="s">
        <v>52</v>
      </c>
      <c r="B19" s="9" t="s">
        <v>49</v>
      </c>
      <c r="C19" s="10" t="s">
        <v>53</v>
      </c>
      <c r="D19" s="11" t="s">
        <v>51</v>
      </c>
      <c r="E19" s="37">
        <v>65</v>
      </c>
      <c r="F19" s="12" t="s">
        <v>27</v>
      </c>
      <c r="G19" s="13">
        <f t="shared" si="0"/>
        <v>65</v>
      </c>
    </row>
    <row r="20" spans="1:7" ht="21.75" customHeight="1" x14ac:dyDescent="0.2">
      <c r="A20" s="8" t="s">
        <v>54</v>
      </c>
      <c r="B20" s="9" t="s">
        <v>49</v>
      </c>
      <c r="C20" s="10" t="s">
        <v>55</v>
      </c>
      <c r="D20" s="11" t="s">
        <v>51</v>
      </c>
      <c r="E20" s="37">
        <v>340</v>
      </c>
      <c r="F20" s="12" t="s">
        <v>13</v>
      </c>
      <c r="G20" s="13">
        <f t="shared" si="0"/>
        <v>340</v>
      </c>
    </row>
    <row r="21" spans="1:7" ht="21.75" customHeight="1" x14ac:dyDescent="0.2">
      <c r="A21" s="8" t="s">
        <v>56</v>
      </c>
      <c r="B21" s="9" t="s">
        <v>49</v>
      </c>
      <c r="C21" s="10" t="s">
        <v>57</v>
      </c>
      <c r="D21" s="11" t="s">
        <v>58</v>
      </c>
      <c r="E21" s="37">
        <v>35</v>
      </c>
      <c r="F21" s="12" t="s">
        <v>13</v>
      </c>
      <c r="G21" s="13">
        <f t="shared" si="0"/>
        <v>35</v>
      </c>
    </row>
    <row r="22" spans="1:7" ht="21.75" customHeight="1" x14ac:dyDescent="0.2">
      <c r="A22" s="8" t="s">
        <v>59</v>
      </c>
      <c r="B22" s="9" t="s">
        <v>49</v>
      </c>
      <c r="C22" s="10" t="s">
        <v>60</v>
      </c>
      <c r="D22" s="11" t="s">
        <v>58</v>
      </c>
      <c r="E22" s="37">
        <v>12</v>
      </c>
      <c r="F22" s="12" t="s">
        <v>13</v>
      </c>
      <c r="G22" s="13">
        <f t="shared" si="0"/>
        <v>12</v>
      </c>
    </row>
    <row r="23" spans="1:7" ht="21.75" customHeight="1" x14ac:dyDescent="0.2">
      <c r="A23" s="8" t="s">
        <v>61</v>
      </c>
      <c r="B23" s="9" t="s">
        <v>49</v>
      </c>
      <c r="C23" s="10" t="s">
        <v>62</v>
      </c>
      <c r="D23" s="11" t="s">
        <v>63</v>
      </c>
      <c r="E23" s="37">
        <v>12</v>
      </c>
      <c r="F23" s="12" t="s">
        <v>13</v>
      </c>
      <c r="G23" s="13">
        <f t="shared" si="0"/>
        <v>12</v>
      </c>
    </row>
    <row r="24" spans="1:7" ht="21.75" customHeight="1" x14ac:dyDescent="0.2">
      <c r="A24" s="8" t="s">
        <v>64</v>
      </c>
      <c r="B24" s="9" t="s">
        <v>49</v>
      </c>
      <c r="C24" s="10" t="s">
        <v>65</v>
      </c>
      <c r="D24" s="11" t="s">
        <v>51</v>
      </c>
      <c r="E24" s="37">
        <v>120</v>
      </c>
      <c r="F24" s="12" t="s">
        <v>27</v>
      </c>
      <c r="G24" s="13">
        <f t="shared" si="0"/>
        <v>120</v>
      </c>
    </row>
    <row r="25" spans="1:7" ht="21.75" customHeight="1" x14ac:dyDescent="0.2">
      <c r="A25" s="8" t="s">
        <v>66</v>
      </c>
      <c r="B25" s="9" t="s">
        <v>49</v>
      </c>
      <c r="C25" s="10" t="s">
        <v>67</v>
      </c>
      <c r="D25" s="11" t="s">
        <v>51</v>
      </c>
      <c r="E25" s="37">
        <v>310</v>
      </c>
      <c r="F25" s="12" t="s">
        <v>13</v>
      </c>
      <c r="G25" s="13">
        <f t="shared" si="0"/>
        <v>310</v>
      </c>
    </row>
    <row r="26" spans="1:7" ht="21.75" customHeight="1" thickBot="1" x14ac:dyDescent="0.25">
      <c r="A26" s="8" t="s">
        <v>68</v>
      </c>
      <c r="B26" s="14" t="s">
        <v>49</v>
      </c>
      <c r="C26" s="15" t="s">
        <v>69</v>
      </c>
      <c r="D26" s="16" t="s">
        <v>51</v>
      </c>
      <c r="E26" s="38">
        <v>0</v>
      </c>
      <c r="F26" s="17" t="s">
        <v>27</v>
      </c>
      <c r="G26" s="13">
        <f t="shared" si="0"/>
        <v>0</v>
      </c>
    </row>
    <row r="27" spans="1:7" ht="21.75" customHeight="1" x14ac:dyDescent="0.2">
      <c r="A27" s="18" t="s">
        <v>70</v>
      </c>
      <c r="B27" s="19" t="s">
        <v>71</v>
      </c>
      <c r="C27" s="20" t="s">
        <v>72</v>
      </c>
      <c r="D27" s="21" t="s">
        <v>73</v>
      </c>
      <c r="E27" s="37">
        <v>200</v>
      </c>
      <c r="F27" s="22" t="s">
        <v>13</v>
      </c>
      <c r="G27" s="23">
        <f t="shared" si="0"/>
        <v>200</v>
      </c>
    </row>
    <row r="28" spans="1:7" ht="21.75" customHeight="1" thickBot="1" x14ac:dyDescent="0.25">
      <c r="A28" s="24" t="s">
        <v>74</v>
      </c>
      <c r="B28" s="25" t="s">
        <v>71</v>
      </c>
      <c r="C28" s="26" t="s">
        <v>75</v>
      </c>
      <c r="D28" s="27" t="s">
        <v>76</v>
      </c>
      <c r="E28" s="38">
        <v>60</v>
      </c>
      <c r="F28" s="28" t="s">
        <v>27</v>
      </c>
      <c r="G28" s="13">
        <f t="shared" si="0"/>
        <v>60</v>
      </c>
    </row>
    <row r="29" spans="1:7" ht="21.75" customHeight="1" x14ac:dyDescent="0.2">
      <c r="A29" s="29" t="s">
        <v>77</v>
      </c>
      <c r="B29" s="9" t="s">
        <v>78</v>
      </c>
      <c r="C29" s="10" t="s">
        <v>79</v>
      </c>
      <c r="D29" s="11" t="s">
        <v>80</v>
      </c>
      <c r="E29" s="37">
        <v>250</v>
      </c>
      <c r="F29" s="12" t="s">
        <v>13</v>
      </c>
      <c r="G29" s="23">
        <f t="shared" ref="G29:G55" si="1">E29</f>
        <v>250</v>
      </c>
    </row>
    <row r="30" spans="1:7" ht="21.75" customHeight="1" x14ac:dyDescent="0.2">
      <c r="A30" s="8" t="s">
        <v>81</v>
      </c>
      <c r="B30" s="9" t="s">
        <v>78</v>
      </c>
      <c r="C30" s="10" t="s">
        <v>82</v>
      </c>
      <c r="D30" s="11" t="s">
        <v>83</v>
      </c>
      <c r="E30" s="37">
        <v>60</v>
      </c>
      <c r="F30" s="12" t="s">
        <v>13</v>
      </c>
      <c r="G30" s="13">
        <f t="shared" si="1"/>
        <v>60</v>
      </c>
    </row>
    <row r="31" spans="1:7" ht="21.75" customHeight="1" x14ac:dyDescent="0.2">
      <c r="A31" s="8" t="s">
        <v>84</v>
      </c>
      <c r="B31" s="9" t="s">
        <v>78</v>
      </c>
      <c r="C31" s="10" t="s">
        <v>85</v>
      </c>
      <c r="D31" s="11" t="s">
        <v>76</v>
      </c>
      <c r="E31" s="37">
        <v>30</v>
      </c>
      <c r="F31" s="12" t="s">
        <v>13</v>
      </c>
      <c r="G31" s="13">
        <f t="shared" si="1"/>
        <v>30</v>
      </c>
    </row>
    <row r="32" spans="1:7" ht="21.75" customHeight="1" thickBot="1" x14ac:dyDescent="0.25">
      <c r="A32" s="8" t="s">
        <v>86</v>
      </c>
      <c r="B32" s="14" t="s">
        <v>78</v>
      </c>
      <c r="C32" s="15" t="s">
        <v>87</v>
      </c>
      <c r="D32" s="16" t="s">
        <v>76</v>
      </c>
      <c r="E32" s="38">
        <v>35</v>
      </c>
      <c r="F32" s="17" t="s">
        <v>13</v>
      </c>
      <c r="G32" s="13">
        <f t="shared" si="1"/>
        <v>35</v>
      </c>
    </row>
    <row r="33" spans="1:7" ht="21.75" customHeight="1" x14ac:dyDescent="0.2">
      <c r="A33" s="18" t="s">
        <v>88</v>
      </c>
      <c r="B33" s="19" t="s">
        <v>89</v>
      </c>
      <c r="C33" s="20" t="s">
        <v>90</v>
      </c>
      <c r="D33" s="21" t="s">
        <v>91</v>
      </c>
      <c r="E33" s="37">
        <v>285</v>
      </c>
      <c r="F33" s="22" t="s">
        <v>13</v>
      </c>
      <c r="G33" s="23">
        <f t="shared" si="1"/>
        <v>285</v>
      </c>
    </row>
    <row r="34" spans="1:7" ht="21.75" customHeight="1" x14ac:dyDescent="0.2">
      <c r="A34" s="24" t="s">
        <v>92</v>
      </c>
      <c r="B34" s="19" t="s">
        <v>89</v>
      </c>
      <c r="C34" s="20" t="s">
        <v>93</v>
      </c>
      <c r="D34" s="21" t="s">
        <v>91</v>
      </c>
      <c r="E34" s="37">
        <v>255</v>
      </c>
      <c r="F34" s="22" t="s">
        <v>13</v>
      </c>
      <c r="G34" s="13">
        <f t="shared" si="1"/>
        <v>255</v>
      </c>
    </row>
    <row r="35" spans="1:7" ht="21.75" customHeight="1" x14ac:dyDescent="0.2">
      <c r="A35" s="24" t="s">
        <v>94</v>
      </c>
      <c r="B35" s="19" t="s">
        <v>89</v>
      </c>
      <c r="C35" s="20" t="s">
        <v>95</v>
      </c>
      <c r="D35" s="21" t="s">
        <v>91</v>
      </c>
      <c r="E35" s="37">
        <v>480</v>
      </c>
      <c r="F35" s="22" t="s">
        <v>13</v>
      </c>
      <c r="G35" s="13">
        <f t="shared" si="1"/>
        <v>480</v>
      </c>
    </row>
    <row r="36" spans="1:7" ht="21.75" customHeight="1" thickBot="1" x14ac:dyDescent="0.25">
      <c r="A36" s="24" t="s">
        <v>96</v>
      </c>
      <c r="B36" s="25" t="s">
        <v>89</v>
      </c>
      <c r="C36" s="26" t="s">
        <v>97</v>
      </c>
      <c r="D36" s="27" t="s">
        <v>91</v>
      </c>
      <c r="E36" s="38">
        <v>200</v>
      </c>
      <c r="F36" s="28" t="s">
        <v>27</v>
      </c>
      <c r="G36" s="13">
        <f t="shared" si="1"/>
        <v>200</v>
      </c>
    </row>
    <row r="37" spans="1:7" ht="21.75" customHeight="1" x14ac:dyDescent="0.2">
      <c r="A37" s="29" t="s">
        <v>98</v>
      </c>
      <c r="B37" s="9" t="s">
        <v>99</v>
      </c>
      <c r="C37" s="10" t="s">
        <v>100</v>
      </c>
      <c r="D37" s="11" t="s">
        <v>101</v>
      </c>
      <c r="E37" s="37">
        <v>305</v>
      </c>
      <c r="F37" s="12" t="s">
        <v>13</v>
      </c>
      <c r="G37" s="23">
        <f t="shared" si="1"/>
        <v>305</v>
      </c>
    </row>
    <row r="38" spans="1:7" ht="21.75" customHeight="1" x14ac:dyDescent="0.2">
      <c r="A38" s="8" t="s">
        <v>102</v>
      </c>
      <c r="B38" s="9" t="s">
        <v>99</v>
      </c>
      <c r="C38" s="10" t="s">
        <v>103</v>
      </c>
      <c r="D38" s="11" t="s">
        <v>101</v>
      </c>
      <c r="E38" s="37">
        <v>165</v>
      </c>
      <c r="F38" s="12" t="s">
        <v>13</v>
      </c>
      <c r="G38" s="13">
        <f t="shared" si="1"/>
        <v>165</v>
      </c>
    </row>
    <row r="39" spans="1:7" ht="21.75" customHeight="1" thickBot="1" x14ac:dyDescent="0.25">
      <c r="A39" s="8" t="s">
        <v>104</v>
      </c>
      <c r="B39" s="14" t="s">
        <v>99</v>
      </c>
      <c r="C39" s="15" t="s">
        <v>105</v>
      </c>
      <c r="D39" s="16" t="s">
        <v>101</v>
      </c>
      <c r="E39" s="38">
        <v>0</v>
      </c>
      <c r="F39" s="17" t="s">
        <v>13</v>
      </c>
      <c r="G39" s="13">
        <f t="shared" si="1"/>
        <v>0</v>
      </c>
    </row>
    <row r="40" spans="1:7" ht="21.75" customHeight="1" x14ac:dyDescent="0.2">
      <c r="A40" s="18" t="s">
        <v>106</v>
      </c>
      <c r="B40" s="19" t="s">
        <v>107</v>
      </c>
      <c r="C40" s="20" t="s">
        <v>108</v>
      </c>
      <c r="D40" s="21" t="s">
        <v>58</v>
      </c>
      <c r="E40" s="37">
        <v>22</v>
      </c>
      <c r="F40" s="22" t="s">
        <v>22</v>
      </c>
      <c r="G40" s="23">
        <f t="shared" si="1"/>
        <v>22</v>
      </c>
    </row>
    <row r="41" spans="1:7" ht="21.75" customHeight="1" x14ac:dyDescent="0.2">
      <c r="A41" s="24" t="s">
        <v>109</v>
      </c>
      <c r="B41" s="19" t="s">
        <v>107</v>
      </c>
      <c r="C41" s="20" t="s">
        <v>110</v>
      </c>
      <c r="D41" s="21" t="s">
        <v>58</v>
      </c>
      <c r="E41" s="37">
        <v>3</v>
      </c>
      <c r="F41" s="22" t="s">
        <v>22</v>
      </c>
      <c r="G41" s="13">
        <f t="shared" si="1"/>
        <v>3</v>
      </c>
    </row>
    <row r="42" spans="1:7" ht="21.75" customHeight="1" x14ac:dyDescent="0.2">
      <c r="A42" s="24" t="s">
        <v>111</v>
      </c>
      <c r="B42" s="19" t="s">
        <v>107</v>
      </c>
      <c r="C42" s="20" t="s">
        <v>112</v>
      </c>
      <c r="D42" s="21" t="s">
        <v>58</v>
      </c>
      <c r="E42" s="37">
        <v>4</v>
      </c>
      <c r="F42" s="22" t="s">
        <v>22</v>
      </c>
      <c r="G42" s="13">
        <f t="shared" si="1"/>
        <v>4</v>
      </c>
    </row>
    <row r="43" spans="1:7" ht="21.75" customHeight="1" x14ac:dyDescent="0.2">
      <c r="A43" s="24" t="s">
        <v>113</v>
      </c>
      <c r="B43" s="19" t="s">
        <v>107</v>
      </c>
      <c r="C43" s="20" t="s">
        <v>114</v>
      </c>
      <c r="D43" s="21" t="s">
        <v>63</v>
      </c>
      <c r="E43" s="37">
        <v>1</v>
      </c>
      <c r="F43" s="22" t="s">
        <v>22</v>
      </c>
      <c r="G43" s="13">
        <f t="shared" si="1"/>
        <v>1</v>
      </c>
    </row>
    <row r="44" spans="1:7" ht="21.75" customHeight="1" x14ac:dyDescent="0.2">
      <c r="A44" s="24" t="s">
        <v>115</v>
      </c>
      <c r="B44" s="19" t="s">
        <v>107</v>
      </c>
      <c r="C44" s="20" t="s">
        <v>116</v>
      </c>
      <c r="D44" s="21" t="s">
        <v>117</v>
      </c>
      <c r="E44" s="37">
        <v>16</v>
      </c>
      <c r="F44" s="22" t="s">
        <v>22</v>
      </c>
      <c r="G44" s="13">
        <f t="shared" si="1"/>
        <v>16</v>
      </c>
    </row>
    <row r="45" spans="1:7" ht="21.75" customHeight="1" thickBot="1" x14ac:dyDescent="0.25">
      <c r="A45" s="24" t="s">
        <v>118</v>
      </c>
      <c r="B45" s="25" t="s">
        <v>107</v>
      </c>
      <c r="C45" s="26" t="s">
        <v>119</v>
      </c>
      <c r="D45" s="27" t="s">
        <v>117</v>
      </c>
      <c r="E45" s="38">
        <v>2</v>
      </c>
      <c r="F45" s="28" t="s">
        <v>22</v>
      </c>
      <c r="G45" s="13">
        <f t="shared" si="1"/>
        <v>2</v>
      </c>
    </row>
    <row r="46" spans="1:7" ht="21.75" customHeight="1" x14ac:dyDescent="0.2">
      <c r="A46" s="29" t="s">
        <v>120</v>
      </c>
      <c r="B46" s="9" t="s">
        <v>121</v>
      </c>
      <c r="C46" s="10" t="s">
        <v>122</v>
      </c>
      <c r="D46" s="11" t="s">
        <v>123</v>
      </c>
      <c r="E46" s="37">
        <v>3</v>
      </c>
      <c r="F46" s="12" t="s">
        <v>22</v>
      </c>
      <c r="G46" s="23">
        <f t="shared" si="1"/>
        <v>3</v>
      </c>
    </row>
    <row r="47" spans="1:7" ht="21.75" customHeight="1" x14ac:dyDescent="0.2">
      <c r="A47" s="8" t="s">
        <v>124</v>
      </c>
      <c r="B47" s="9" t="s">
        <v>121</v>
      </c>
      <c r="C47" s="10" t="s">
        <v>125</v>
      </c>
      <c r="D47" s="11" t="s">
        <v>123</v>
      </c>
      <c r="E47" s="37">
        <v>1</v>
      </c>
      <c r="F47" s="12" t="s">
        <v>22</v>
      </c>
      <c r="G47" s="13">
        <f t="shared" si="1"/>
        <v>1</v>
      </c>
    </row>
    <row r="48" spans="1:7" ht="21.75" customHeight="1" x14ac:dyDescent="0.2">
      <c r="A48" s="8" t="s">
        <v>126</v>
      </c>
      <c r="B48" s="9" t="s">
        <v>121</v>
      </c>
      <c r="C48" s="10" t="s">
        <v>127</v>
      </c>
      <c r="D48" s="11" t="s">
        <v>123</v>
      </c>
      <c r="E48" s="37">
        <v>3</v>
      </c>
      <c r="F48" s="12" t="s">
        <v>22</v>
      </c>
      <c r="G48" s="13">
        <f t="shared" si="1"/>
        <v>3</v>
      </c>
    </row>
    <row r="49" spans="1:7" ht="21.75" customHeight="1" x14ac:dyDescent="0.2">
      <c r="A49" s="8" t="s">
        <v>128</v>
      </c>
      <c r="B49" s="9" t="s">
        <v>121</v>
      </c>
      <c r="C49" s="10" t="s">
        <v>129</v>
      </c>
      <c r="D49" s="11" t="s">
        <v>123</v>
      </c>
      <c r="E49" s="37">
        <v>4</v>
      </c>
      <c r="F49" s="12" t="s">
        <v>22</v>
      </c>
      <c r="G49" s="13">
        <f t="shared" si="1"/>
        <v>4</v>
      </c>
    </row>
    <row r="50" spans="1:7" ht="21.75" customHeight="1" x14ac:dyDescent="0.2">
      <c r="A50" s="8" t="s">
        <v>130</v>
      </c>
      <c r="B50" s="9" t="s">
        <v>121</v>
      </c>
      <c r="C50" s="10" t="s">
        <v>131</v>
      </c>
      <c r="D50" s="11" t="s">
        <v>132</v>
      </c>
      <c r="E50" s="37">
        <v>32</v>
      </c>
      <c r="F50" s="12" t="s">
        <v>13</v>
      </c>
      <c r="G50" s="13">
        <f t="shared" si="1"/>
        <v>32</v>
      </c>
    </row>
    <row r="51" spans="1:7" ht="21.75" customHeight="1" x14ac:dyDescent="0.2">
      <c r="A51" s="8" t="s">
        <v>133</v>
      </c>
      <c r="B51" s="9" t="s">
        <v>121</v>
      </c>
      <c r="C51" s="10" t="s">
        <v>134</v>
      </c>
      <c r="D51" s="11" t="s">
        <v>132</v>
      </c>
      <c r="E51" s="37">
        <v>48</v>
      </c>
      <c r="F51" s="12" t="s">
        <v>13</v>
      </c>
      <c r="G51" s="13">
        <f t="shared" si="1"/>
        <v>48</v>
      </c>
    </row>
    <row r="52" spans="1:7" ht="21.75" customHeight="1" x14ac:dyDescent="0.2">
      <c r="A52" s="8" t="s">
        <v>135</v>
      </c>
      <c r="B52" s="9" t="s">
        <v>121</v>
      </c>
      <c r="C52" s="10" t="s">
        <v>136</v>
      </c>
      <c r="D52" s="11" t="s">
        <v>132</v>
      </c>
      <c r="E52" s="37">
        <v>10</v>
      </c>
      <c r="F52" s="12" t="s">
        <v>13</v>
      </c>
      <c r="G52" s="13">
        <f t="shared" si="1"/>
        <v>10</v>
      </c>
    </row>
    <row r="53" spans="1:7" ht="21.75" customHeight="1" thickBot="1" x14ac:dyDescent="0.25">
      <c r="A53" s="8" t="s">
        <v>137</v>
      </c>
      <c r="B53" s="14" t="s">
        <v>121</v>
      </c>
      <c r="C53" s="15" t="s">
        <v>138</v>
      </c>
      <c r="D53" s="16" t="s">
        <v>132</v>
      </c>
      <c r="E53" s="38">
        <v>45</v>
      </c>
      <c r="F53" s="17" t="s">
        <v>13</v>
      </c>
      <c r="G53" s="13">
        <f t="shared" si="1"/>
        <v>45</v>
      </c>
    </row>
    <row r="54" spans="1:7" ht="21.75" customHeight="1" x14ac:dyDescent="0.2">
      <c r="A54" s="18" t="s">
        <v>139</v>
      </c>
      <c r="B54" s="19" t="s">
        <v>140</v>
      </c>
      <c r="C54" s="20" t="s">
        <v>141</v>
      </c>
      <c r="D54" s="21" t="s">
        <v>142</v>
      </c>
      <c r="E54" s="37">
        <v>255</v>
      </c>
      <c r="F54" s="22" t="s">
        <v>13</v>
      </c>
      <c r="G54" s="23">
        <f t="shared" si="1"/>
        <v>255</v>
      </c>
    </row>
    <row r="55" spans="1:7" ht="21.75" customHeight="1" thickBot="1" x14ac:dyDescent="0.25">
      <c r="A55" s="24" t="s">
        <v>143</v>
      </c>
      <c r="B55" s="25" t="s">
        <v>140</v>
      </c>
      <c r="C55" s="26" t="s">
        <v>144</v>
      </c>
      <c r="D55" s="27" t="s">
        <v>142</v>
      </c>
      <c r="E55" s="38">
        <v>480</v>
      </c>
      <c r="F55" s="28" t="s">
        <v>13</v>
      </c>
      <c r="G55" s="13">
        <f t="shared" si="1"/>
        <v>480</v>
      </c>
    </row>
    <row r="56" spans="1:7" ht="21.75" customHeight="1" x14ac:dyDescent="0.2">
      <c r="A56" s="29" t="s">
        <v>145</v>
      </c>
      <c r="B56" s="9" t="s">
        <v>146</v>
      </c>
      <c r="C56" s="10" t="s">
        <v>147</v>
      </c>
      <c r="D56" s="11" t="s">
        <v>148</v>
      </c>
      <c r="E56" s="37">
        <v>80</v>
      </c>
      <c r="F56" s="12" t="s">
        <v>13</v>
      </c>
      <c r="G56" s="23">
        <f t="shared" ref="G56:G70" si="2">E56</f>
        <v>80</v>
      </c>
    </row>
    <row r="57" spans="1:7" ht="21.75" customHeight="1" x14ac:dyDescent="0.2">
      <c r="A57" s="8" t="s">
        <v>149</v>
      </c>
      <c r="B57" s="9" t="s">
        <v>146</v>
      </c>
      <c r="C57" s="10" t="s">
        <v>150</v>
      </c>
      <c r="D57" s="11" t="s">
        <v>148</v>
      </c>
      <c r="E57" s="37">
        <v>100</v>
      </c>
      <c r="F57" s="12" t="s">
        <v>13</v>
      </c>
      <c r="G57" s="13">
        <f t="shared" si="2"/>
        <v>100</v>
      </c>
    </row>
    <row r="58" spans="1:7" ht="21.75" customHeight="1" x14ac:dyDescent="0.2">
      <c r="A58" s="8" t="s">
        <v>151</v>
      </c>
      <c r="B58" s="9" t="s">
        <v>146</v>
      </c>
      <c r="C58" s="10" t="s">
        <v>152</v>
      </c>
      <c r="D58" s="11" t="s">
        <v>148</v>
      </c>
      <c r="E58" s="37">
        <v>0</v>
      </c>
      <c r="F58" s="12" t="s">
        <v>13</v>
      </c>
      <c r="G58" s="13">
        <f t="shared" si="2"/>
        <v>0</v>
      </c>
    </row>
    <row r="59" spans="1:7" ht="21.75" customHeight="1" thickBot="1" x14ac:dyDescent="0.25">
      <c r="A59" s="8" t="s">
        <v>153</v>
      </c>
      <c r="B59" s="14" t="s">
        <v>146</v>
      </c>
      <c r="C59" s="15" t="s">
        <v>154</v>
      </c>
      <c r="D59" s="16" t="s">
        <v>155</v>
      </c>
      <c r="E59" s="38">
        <v>0</v>
      </c>
      <c r="F59" s="17" t="s">
        <v>13</v>
      </c>
      <c r="G59" s="13">
        <f t="shared" si="2"/>
        <v>0</v>
      </c>
    </row>
    <row r="60" spans="1:7" ht="21.75" customHeight="1" x14ac:dyDescent="0.2">
      <c r="A60" s="18" t="s">
        <v>156</v>
      </c>
      <c r="B60" s="19" t="s">
        <v>157</v>
      </c>
      <c r="C60" s="20" t="s">
        <v>158</v>
      </c>
      <c r="D60" s="21" t="s">
        <v>123</v>
      </c>
      <c r="E60" s="37">
        <v>12</v>
      </c>
      <c r="F60" s="22" t="s">
        <v>27</v>
      </c>
      <c r="G60" s="23">
        <f t="shared" si="2"/>
        <v>12</v>
      </c>
    </row>
    <row r="61" spans="1:7" ht="21.75" customHeight="1" x14ac:dyDescent="0.2">
      <c r="A61" s="24" t="s">
        <v>159</v>
      </c>
      <c r="B61" s="19" t="s">
        <v>157</v>
      </c>
      <c r="C61" s="20" t="s">
        <v>160</v>
      </c>
      <c r="D61" s="21" t="s">
        <v>161</v>
      </c>
      <c r="E61" s="37">
        <v>15</v>
      </c>
      <c r="F61" s="22" t="s">
        <v>27</v>
      </c>
      <c r="G61" s="13">
        <f t="shared" si="2"/>
        <v>15</v>
      </c>
    </row>
    <row r="62" spans="1:7" ht="21.75" customHeight="1" x14ac:dyDescent="0.2">
      <c r="A62" s="24" t="s">
        <v>162</v>
      </c>
      <c r="B62" s="19" t="s">
        <v>157</v>
      </c>
      <c r="C62" s="20" t="s">
        <v>163</v>
      </c>
      <c r="D62" s="21" t="s">
        <v>164</v>
      </c>
      <c r="E62" s="37">
        <v>3</v>
      </c>
      <c r="F62" s="22" t="s">
        <v>22</v>
      </c>
      <c r="G62" s="13">
        <f t="shared" si="2"/>
        <v>3</v>
      </c>
    </row>
    <row r="63" spans="1:7" ht="21.75" customHeight="1" thickBot="1" x14ac:dyDescent="0.25">
      <c r="A63" s="24" t="s">
        <v>165</v>
      </c>
      <c r="B63" s="25" t="s">
        <v>157</v>
      </c>
      <c r="C63" s="26" t="s">
        <v>166</v>
      </c>
      <c r="D63" s="27" t="s">
        <v>167</v>
      </c>
      <c r="E63" s="38" t="s">
        <v>168</v>
      </c>
      <c r="F63" s="28" t="s">
        <v>169</v>
      </c>
      <c r="G63" s="13" t="str">
        <f t="shared" si="2"/>
        <v>Y</v>
      </c>
    </row>
    <row r="64" spans="1:7" ht="21.75" customHeight="1" x14ac:dyDescent="0.2">
      <c r="A64" s="29" t="s">
        <v>170</v>
      </c>
      <c r="B64" s="9" t="s">
        <v>171</v>
      </c>
      <c r="C64" s="10" t="s">
        <v>172</v>
      </c>
      <c r="D64" s="11" t="s">
        <v>173</v>
      </c>
      <c r="E64" s="37">
        <v>8</v>
      </c>
      <c r="F64" s="12" t="s">
        <v>27</v>
      </c>
      <c r="G64" s="23">
        <f t="shared" si="2"/>
        <v>8</v>
      </c>
    </row>
    <row r="65" spans="1:7" ht="21.75" customHeight="1" x14ac:dyDescent="0.2">
      <c r="A65" s="8" t="s">
        <v>174</v>
      </c>
      <c r="B65" s="9" t="s">
        <v>171</v>
      </c>
      <c r="C65" s="10" t="s">
        <v>175</v>
      </c>
      <c r="D65" s="11" t="s">
        <v>173</v>
      </c>
      <c r="E65" s="37">
        <v>6</v>
      </c>
      <c r="F65" s="12" t="s">
        <v>27</v>
      </c>
      <c r="G65" s="13">
        <f t="shared" si="2"/>
        <v>6</v>
      </c>
    </row>
    <row r="66" spans="1:7" ht="21.75" customHeight="1" thickBot="1" x14ac:dyDescent="0.25">
      <c r="A66" s="8" t="s">
        <v>176</v>
      </c>
      <c r="B66" s="14" t="s">
        <v>171</v>
      </c>
      <c r="C66" s="15" t="s">
        <v>177</v>
      </c>
      <c r="D66" s="16" t="s">
        <v>178</v>
      </c>
      <c r="E66" s="38">
        <v>1</v>
      </c>
      <c r="F66" s="17" t="s">
        <v>22</v>
      </c>
      <c r="G66" s="13">
        <f t="shared" si="2"/>
        <v>1</v>
      </c>
    </row>
    <row r="67" spans="1:7" ht="21.75" customHeight="1" x14ac:dyDescent="0.2">
      <c r="A67" s="18" t="s">
        <v>179</v>
      </c>
      <c r="B67" s="19" t="s">
        <v>180</v>
      </c>
      <c r="C67" s="20" t="s">
        <v>181</v>
      </c>
      <c r="D67" s="21" t="s">
        <v>182</v>
      </c>
      <c r="E67" s="37">
        <v>45</v>
      </c>
      <c r="F67" s="22" t="s">
        <v>13</v>
      </c>
      <c r="G67" s="23">
        <f t="shared" si="2"/>
        <v>45</v>
      </c>
    </row>
    <row r="68" spans="1:7" ht="21.75" customHeight="1" x14ac:dyDescent="0.2">
      <c r="A68" s="24" t="s">
        <v>183</v>
      </c>
      <c r="B68" s="19" t="s">
        <v>180</v>
      </c>
      <c r="C68" s="20" t="s">
        <v>184</v>
      </c>
      <c r="D68" s="21" t="s">
        <v>26</v>
      </c>
      <c r="E68" s="37">
        <v>25</v>
      </c>
      <c r="F68" s="22" t="s">
        <v>27</v>
      </c>
      <c r="G68" s="13">
        <f t="shared" si="2"/>
        <v>25</v>
      </c>
    </row>
    <row r="69" spans="1:7" ht="21.75" customHeight="1" x14ac:dyDescent="0.2">
      <c r="A69" s="24" t="s">
        <v>185</v>
      </c>
      <c r="B69" s="19" t="s">
        <v>180</v>
      </c>
      <c r="C69" s="20" t="s">
        <v>186</v>
      </c>
      <c r="D69" s="21" t="s">
        <v>187</v>
      </c>
      <c r="E69" s="37">
        <v>4</v>
      </c>
      <c r="F69" s="22" t="s">
        <v>22</v>
      </c>
      <c r="G69" s="13">
        <f t="shared" si="2"/>
        <v>4</v>
      </c>
    </row>
    <row r="70" spans="1:7" ht="21.75" customHeight="1" thickBot="1" x14ac:dyDescent="0.25">
      <c r="A70" s="34" t="s">
        <v>188</v>
      </c>
      <c r="B70" s="25" t="s">
        <v>180</v>
      </c>
      <c r="C70" s="26" t="s">
        <v>189</v>
      </c>
      <c r="D70" s="27" t="s">
        <v>190</v>
      </c>
      <c r="E70" s="38" t="s">
        <v>168</v>
      </c>
      <c r="F70" s="28" t="s">
        <v>169</v>
      </c>
      <c r="G70" s="35" t="str">
        <f t="shared" si="2"/>
        <v>Y</v>
      </c>
    </row>
    <row r="71" spans="1:7" ht="6" customHeight="1" x14ac:dyDescent="0.2">
      <c r="A71" s="36" t="s">
        <v>191</v>
      </c>
      <c r="B71" s="2"/>
      <c r="C71" s="2"/>
      <c r="D71" s="2"/>
      <c r="E71" s="2"/>
      <c r="F71" s="2"/>
      <c r="G71" s="2"/>
    </row>
    <row r="72" spans="1:7" ht="21.75" customHeight="1" x14ac:dyDescent="0.2">
      <c r="A72" s="103" t="s">
        <v>192</v>
      </c>
      <c r="B72" s="104"/>
      <c r="C72" s="104"/>
      <c r="D72" s="104"/>
      <c r="E72" s="104"/>
      <c r="F72" s="104"/>
      <c r="G72" s="104"/>
    </row>
  </sheetData>
  <sheetProtection sort="0" autoFilter="0"/>
  <mergeCells count="4">
    <mergeCell ref="A3:G3"/>
    <mergeCell ref="A2:G2"/>
    <mergeCell ref="A1:G1"/>
    <mergeCell ref="A72:G72"/>
  </mergeCells>
  <dataValidations count="1">
    <dataValidation type="list" allowBlank="1" showInputMessage="1" sqref="D5:D70" xr:uid="{3245E5D6-C76E-4241-B123-C690897599D2}">
      <formula1>_xlfn._LONGTEXT("Accountant,Acoustic Engineer,Aircon Contractor,Alucobond,Appliances Trade,Appliances Supplier,Arboricultural Consultant,Architect,Asbestos Removal,Audio Visual,Blinds &amp; Curtains Contractor,Blind And Shutters Supplier,Brick Cleaner,Brick Supplier,Bricky,Bu","shfire Consultant,Car Wash,Carpenter,Carpet Cleaning,Caulking Contractor,Certifier,Cladding Supplier,Cleaner _ External,Cleaner _ Internal,Concrete Cutter Trade,Concrete Pump,Concrete Scanner,Concrete Supplier,Concreter,Construction Manager,Consultants,Co","uncil,Courier / Freight company,Crane Supplier,Damp Proofing,Demolition,Dilapidation Consult,Door Supplier,Draftmen,Drainer,Driveway Contractor,Earth Works Trade,Earth Works Suppliers,Eaves Carpenter,Electrician,Energy Assessor / EER,Equipment Supplier,Fe","nce Hire Supplier,Fencing,Fire Door Services,Fire Engineer Consultant,Fire Place Installer,Fitout Supplier,Fix Out Carpenter,Floor Sander,Flooring Trade,Flooring Supplier,Flyscreen Contractor,Frame And Truss Supplier,Frame Carpenter,Garage Contractor,Gara","ge Door Supplier,Gas Supplier,Geo Engineer,Gift Supplier,Glass Installer,Govt Body,Handrail Contractor / Roof Rail / Safety Rail,Handyman,Hardware Supplier,Hire Shop Supplier,Hydraulic Engineer,Insulation Contractor,Insulation Supplier,Insurance,Interior ","Design Trade,IT Trade,Joinery,Joinery Supplier,Labour Hire,Landscaper,Landscape Suppler,Lawyer,Locksmith,maintenance,Mechanic,Metal Roofer,Metal Supplier,Mirror Contractor,Office Supplier,Paint Supplier,Painter,Party Wall Supplier,Pergola Supplier,Pest Co","ntrol,Photographer,Plaster Board Supplier,Plasterer / Gyproker,Plumber,Plumbing Supplier,Pool Trade,Renderer,Rendering Supplier,Roofer,Rubbish Removal,Rubbish Removal Supplier / SKIP BINS,Scaffolder,Screw Pier Subbie,Sealing Trade,Security Supplier,Sedime","nt Fence supplier,Shade Cloths,Shower Screen / Glazier Contractor,Signage Supplier,Site Cut,Skylight Contractor,Skylight Supplier,Solar Contractor,Splashback Contractor,Stairs Contractor,Steel Fabricator,Stone Trade,Stonemason Supplier,Storage,Structural ","Engineer,Subfloor Ventilation Trade,Surface Repairer Trade,Surveyors,Termite Contractor,Tile Roofer,Tile Supplier,Tiler,Timber Supplier,Toilet Hire Supplier,Tool Supplier,Toolbox Trade,Traffic Controller,Trailer Supplier,Training and Education,Treelopper,","Under Floor Heating Supplier,Uniform Suppliers,Underpinning Trade,Waffle &amp; Steel Suppliers,Wardrobe Contractor,Waste Disposal,Water Proofer,Water Tank Supplier,Waterproofing Supplier,Welding Trade,Whs Supplier,Window Supplier,Windows Installer")</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8501A"/>
  </sheetPr>
  <dimension ref="A1:M826"/>
  <sheetViews>
    <sheetView showGridLines="0" workbookViewId="0">
      <pane ySplit="4" topLeftCell="A5" activePane="bottomLeft" state="frozen"/>
      <selection pane="bottomLeft" activeCell="J55" sqref="J55"/>
    </sheetView>
  </sheetViews>
  <sheetFormatPr baseColWidth="10" defaultColWidth="8.83203125" defaultRowHeight="15" x14ac:dyDescent="0.2"/>
  <cols>
    <col min="1" max="1" width="20.5" customWidth="1"/>
    <col min="2" max="2" width="46" customWidth="1"/>
    <col min="3" max="3" width="24.6640625" hidden="1" customWidth="1"/>
    <col min="4" max="4" width="12.5" customWidth="1"/>
    <col min="5" max="5" width="41.83203125" customWidth="1"/>
    <col min="6" max="6" width="10.5" customWidth="1"/>
    <col min="7" max="7" width="11.5" customWidth="1"/>
    <col min="8" max="8" width="17.1640625" customWidth="1"/>
    <col min="9" max="9" width="18.1640625" customWidth="1"/>
    <col min="10" max="10" width="14.33203125" customWidth="1"/>
    <col min="11" max="11" width="19" customWidth="1"/>
    <col min="12" max="12" width="11.5" hidden="1" customWidth="1"/>
  </cols>
  <sheetData>
    <row r="1" spans="1:13" ht="42" customHeight="1" x14ac:dyDescent="0.3">
      <c r="A1" s="105" t="s">
        <v>193</v>
      </c>
      <c r="B1" s="106"/>
      <c r="C1" s="106"/>
      <c r="D1" s="106"/>
      <c r="E1" s="106"/>
      <c r="F1" s="106"/>
      <c r="G1" s="106"/>
      <c r="H1" s="106"/>
      <c r="I1" s="106"/>
      <c r="J1" s="106"/>
      <c r="K1" s="106"/>
      <c r="L1" s="106"/>
    </row>
    <row r="2" spans="1:13" ht="26.25" customHeight="1" x14ac:dyDescent="0.2">
      <c r="A2" s="107" t="s">
        <v>194</v>
      </c>
      <c r="B2" s="108"/>
      <c r="C2" s="108"/>
      <c r="D2" s="108"/>
      <c r="E2" s="108"/>
      <c r="F2" s="108"/>
      <c r="G2" s="108"/>
      <c r="H2" s="108"/>
      <c r="I2" s="108"/>
      <c r="J2" s="108"/>
      <c r="K2" s="108"/>
      <c r="L2" s="108"/>
    </row>
    <row r="3" spans="1:13" ht="12.75" customHeight="1" x14ac:dyDescent="0.2">
      <c r="A3" s="2"/>
      <c r="B3" s="2"/>
      <c r="C3" s="2"/>
      <c r="D3" s="2"/>
      <c r="E3" s="2"/>
      <c r="F3" s="2"/>
      <c r="G3" s="2"/>
      <c r="H3" s="2"/>
      <c r="I3" s="2"/>
      <c r="J3" s="2"/>
      <c r="K3" s="2"/>
      <c r="L3" s="2"/>
    </row>
    <row r="4" spans="1:13" ht="27.75" customHeight="1" x14ac:dyDescent="0.2">
      <c r="A4" s="40" t="s">
        <v>195</v>
      </c>
      <c r="B4" s="40" t="s">
        <v>196</v>
      </c>
      <c r="C4" s="41" t="s">
        <v>5</v>
      </c>
      <c r="D4" s="42" t="s">
        <v>197</v>
      </c>
      <c r="E4" s="43" t="s">
        <v>198</v>
      </c>
      <c r="F4" s="44" t="s">
        <v>199</v>
      </c>
      <c r="G4" s="40" t="s">
        <v>7</v>
      </c>
      <c r="H4" s="40" t="s">
        <v>200</v>
      </c>
      <c r="I4" s="40" t="s">
        <v>201</v>
      </c>
      <c r="J4" s="40" t="s">
        <v>202</v>
      </c>
      <c r="K4" s="40" t="s">
        <v>203</v>
      </c>
      <c r="L4" s="40" t="s">
        <v>204</v>
      </c>
      <c r="M4" s="1"/>
    </row>
    <row r="5" spans="1:13" ht="21.75" customHeight="1" x14ac:dyDescent="0.2">
      <c r="A5" s="59" t="s">
        <v>205</v>
      </c>
      <c r="B5" s="60"/>
      <c r="C5" s="60"/>
      <c r="D5" s="60"/>
      <c r="E5" s="60"/>
      <c r="F5" s="81"/>
      <c r="G5" s="61"/>
      <c r="H5" s="87"/>
      <c r="I5" s="62"/>
      <c r="J5" s="62"/>
      <c r="K5" s="62"/>
      <c r="L5" s="93"/>
    </row>
    <row r="6" spans="1:13" ht="21.75" customHeight="1" x14ac:dyDescent="0.2">
      <c r="A6" s="63" t="s">
        <v>206</v>
      </c>
      <c r="B6" s="64" t="s">
        <v>207</v>
      </c>
      <c r="C6" s="64" t="s">
        <v>208</v>
      </c>
      <c r="D6" s="64" t="s">
        <v>209</v>
      </c>
      <c r="E6" s="64" t="s">
        <v>210</v>
      </c>
      <c r="F6" s="82">
        <v>1</v>
      </c>
      <c r="G6" s="64" t="s">
        <v>211</v>
      </c>
      <c r="H6" s="88">
        <v>5500</v>
      </c>
      <c r="I6" s="45">
        <f>IF(OR(F6="",H6=""),0,F6*H6)</f>
        <v>5500</v>
      </c>
      <c r="J6" s="45">
        <f>IF(I6=0,0,I6*0.1)</f>
        <v>550</v>
      </c>
      <c r="K6" s="45">
        <f>IF(I6=0,0,I6+J6)</f>
        <v>6050</v>
      </c>
      <c r="L6" s="94" t="s">
        <v>212</v>
      </c>
    </row>
    <row r="7" spans="1:13" ht="21.75" customHeight="1" x14ac:dyDescent="0.2">
      <c r="A7" s="63" t="s">
        <v>206</v>
      </c>
      <c r="B7" s="64" t="s">
        <v>213</v>
      </c>
      <c r="C7" s="64" t="s">
        <v>214</v>
      </c>
      <c r="D7" s="64" t="s">
        <v>209</v>
      </c>
      <c r="E7" s="64" t="s">
        <v>215</v>
      </c>
      <c r="F7" s="82">
        <v>1</v>
      </c>
      <c r="G7" s="64" t="s">
        <v>211</v>
      </c>
      <c r="H7" s="88">
        <v>2000</v>
      </c>
      <c r="I7" s="45">
        <f>IF(OR(F7="",H7=""),0,F7*H7)</f>
        <v>2000</v>
      </c>
      <c r="J7" s="45">
        <f>IF(I7=0,0,I7*0.1)</f>
        <v>200</v>
      </c>
      <c r="K7" s="45">
        <f>IF(I7=0,0,I7+J7)</f>
        <v>2200</v>
      </c>
      <c r="L7" s="94" t="s">
        <v>212</v>
      </c>
    </row>
    <row r="8" spans="1:13" ht="21.75" customHeight="1" x14ac:dyDescent="0.2">
      <c r="A8" s="65" t="s">
        <v>216</v>
      </c>
      <c r="B8" s="66"/>
      <c r="C8" s="66"/>
      <c r="D8" s="66"/>
      <c r="E8" s="66"/>
      <c r="F8" s="83"/>
      <c r="G8" s="67"/>
      <c r="H8" s="89"/>
      <c r="I8" s="68"/>
      <c r="J8" s="68"/>
      <c r="K8" s="68"/>
      <c r="L8" s="95"/>
    </row>
    <row r="9" spans="1:13" ht="21.75" customHeight="1" x14ac:dyDescent="0.2">
      <c r="A9" s="63" t="s">
        <v>217</v>
      </c>
      <c r="B9" s="64" t="s">
        <v>218</v>
      </c>
      <c r="C9" s="64" t="s">
        <v>219</v>
      </c>
      <c r="D9" s="64" t="s">
        <v>220</v>
      </c>
      <c r="E9" s="64" t="s">
        <v>210</v>
      </c>
      <c r="F9" s="82">
        <v>1</v>
      </c>
      <c r="G9" s="64" t="s">
        <v>221</v>
      </c>
      <c r="H9" s="88">
        <v>590</v>
      </c>
      <c r="I9" s="45">
        <f t="shared" ref="I9:I55" si="0">IF(OR(F9="",H9=""),0,F9*H9)</f>
        <v>590</v>
      </c>
      <c r="J9" s="45">
        <f t="shared" ref="J9:J55" si="1">IF(I9=0,0,I9*0.1)</f>
        <v>59</v>
      </c>
      <c r="K9" s="45">
        <f t="shared" ref="K9:K55" si="2">IF(I9=0,0,I9+J9)</f>
        <v>649</v>
      </c>
      <c r="L9" s="94" t="s">
        <v>212</v>
      </c>
    </row>
    <row r="10" spans="1:13" ht="21.75" customHeight="1" x14ac:dyDescent="0.2">
      <c r="A10" s="63" t="s">
        <v>217</v>
      </c>
      <c r="B10" s="64" t="s">
        <v>222</v>
      </c>
      <c r="C10" s="64" t="s">
        <v>219</v>
      </c>
      <c r="D10" s="64" t="s">
        <v>220</v>
      </c>
      <c r="E10" s="64" t="s">
        <v>215</v>
      </c>
      <c r="F10" s="82">
        <v>1</v>
      </c>
      <c r="G10" s="64" t="s">
        <v>221</v>
      </c>
      <c r="H10" s="88">
        <v>250</v>
      </c>
      <c r="I10" s="45">
        <f t="shared" si="0"/>
        <v>250</v>
      </c>
      <c r="J10" s="45">
        <f t="shared" si="1"/>
        <v>25</v>
      </c>
      <c r="K10" s="45">
        <f t="shared" si="2"/>
        <v>275</v>
      </c>
      <c r="L10" s="94" t="s">
        <v>212</v>
      </c>
    </row>
    <row r="11" spans="1:13" ht="21.75" customHeight="1" x14ac:dyDescent="0.2">
      <c r="A11" s="63" t="s">
        <v>217</v>
      </c>
      <c r="B11" s="64" t="s">
        <v>223</v>
      </c>
      <c r="C11" s="64" t="s">
        <v>219</v>
      </c>
      <c r="D11" s="64" t="s">
        <v>220</v>
      </c>
      <c r="E11" s="64" t="s">
        <v>215</v>
      </c>
      <c r="F11" s="82">
        <v>1</v>
      </c>
      <c r="G11" s="64" t="s">
        <v>221</v>
      </c>
      <c r="H11" s="88">
        <v>250</v>
      </c>
      <c r="I11" s="45">
        <f t="shared" si="0"/>
        <v>250</v>
      </c>
      <c r="J11" s="45">
        <f t="shared" si="1"/>
        <v>25</v>
      </c>
      <c r="K11" s="45">
        <f t="shared" si="2"/>
        <v>275</v>
      </c>
      <c r="L11" s="94" t="s">
        <v>212</v>
      </c>
    </row>
    <row r="12" spans="1:13" ht="21.75" customHeight="1" x14ac:dyDescent="0.2">
      <c r="A12" s="63" t="s">
        <v>217</v>
      </c>
      <c r="B12" s="64" t="s">
        <v>224</v>
      </c>
      <c r="C12" s="64" t="s">
        <v>219</v>
      </c>
      <c r="D12" s="64" t="s">
        <v>220</v>
      </c>
      <c r="E12" s="64" t="s">
        <v>215</v>
      </c>
      <c r="F12" s="82">
        <v>1</v>
      </c>
      <c r="G12" s="64" t="s">
        <v>221</v>
      </c>
      <c r="H12" s="88">
        <v>100</v>
      </c>
      <c r="I12" s="45">
        <f t="shared" si="0"/>
        <v>100</v>
      </c>
      <c r="J12" s="45">
        <f t="shared" si="1"/>
        <v>10</v>
      </c>
      <c r="K12" s="45">
        <f t="shared" si="2"/>
        <v>110</v>
      </c>
      <c r="L12" s="94" t="s">
        <v>212</v>
      </c>
    </row>
    <row r="13" spans="1:13" ht="21.75" customHeight="1" x14ac:dyDescent="0.2">
      <c r="A13" s="63" t="s">
        <v>217</v>
      </c>
      <c r="B13" s="64" t="s">
        <v>225</v>
      </c>
      <c r="C13" s="64" t="s">
        <v>219</v>
      </c>
      <c r="D13" s="64" t="s">
        <v>220</v>
      </c>
      <c r="E13" s="64" t="s">
        <v>215</v>
      </c>
      <c r="F13" s="82">
        <v>1</v>
      </c>
      <c r="G13" s="64" t="s">
        <v>221</v>
      </c>
      <c r="H13" s="88">
        <v>150</v>
      </c>
      <c r="I13" s="45">
        <f t="shared" si="0"/>
        <v>150</v>
      </c>
      <c r="J13" s="45">
        <f t="shared" si="1"/>
        <v>15</v>
      </c>
      <c r="K13" s="45">
        <f t="shared" si="2"/>
        <v>165</v>
      </c>
      <c r="L13" s="94" t="s">
        <v>212</v>
      </c>
    </row>
    <row r="14" spans="1:13" ht="21.75" customHeight="1" x14ac:dyDescent="0.2">
      <c r="A14" s="63" t="s">
        <v>226</v>
      </c>
      <c r="B14" s="64" t="s">
        <v>227</v>
      </c>
      <c r="C14" s="64" t="s">
        <v>228</v>
      </c>
      <c r="D14" s="64" t="s">
        <v>220</v>
      </c>
      <c r="E14" s="64" t="s">
        <v>210</v>
      </c>
      <c r="F14" s="82">
        <v>1</v>
      </c>
      <c r="G14" s="64" t="s">
        <v>221</v>
      </c>
      <c r="H14" s="88">
        <v>1380</v>
      </c>
      <c r="I14" s="45">
        <f t="shared" si="0"/>
        <v>1380</v>
      </c>
      <c r="J14" s="45">
        <f t="shared" si="1"/>
        <v>138</v>
      </c>
      <c r="K14" s="45">
        <f t="shared" si="2"/>
        <v>1518</v>
      </c>
      <c r="L14" s="94" t="s">
        <v>212</v>
      </c>
    </row>
    <row r="15" spans="1:13" ht="21.75" customHeight="1" x14ac:dyDescent="0.2">
      <c r="A15" s="63" t="s">
        <v>226</v>
      </c>
      <c r="B15" s="64" t="s">
        <v>229</v>
      </c>
      <c r="C15" s="64" t="s">
        <v>228</v>
      </c>
      <c r="D15" s="64" t="s">
        <v>220</v>
      </c>
      <c r="E15" s="64" t="s">
        <v>215</v>
      </c>
      <c r="F15" s="82">
        <v>1</v>
      </c>
      <c r="G15" s="64" t="s">
        <v>221</v>
      </c>
      <c r="H15" s="88">
        <v>220</v>
      </c>
      <c r="I15" s="45">
        <f t="shared" si="0"/>
        <v>220</v>
      </c>
      <c r="J15" s="45">
        <f t="shared" si="1"/>
        <v>22</v>
      </c>
      <c r="K15" s="45">
        <f t="shared" si="2"/>
        <v>242</v>
      </c>
      <c r="L15" s="94" t="s">
        <v>212</v>
      </c>
    </row>
    <row r="16" spans="1:13" ht="21.75" customHeight="1" x14ac:dyDescent="0.2">
      <c r="A16" s="63" t="s">
        <v>226</v>
      </c>
      <c r="B16" s="64" t="s">
        <v>230</v>
      </c>
      <c r="C16" s="64" t="s">
        <v>228</v>
      </c>
      <c r="D16" s="64" t="s">
        <v>220</v>
      </c>
      <c r="E16" s="64" t="s">
        <v>215</v>
      </c>
      <c r="F16" s="82">
        <v>1</v>
      </c>
      <c r="G16" s="64" t="s">
        <v>221</v>
      </c>
      <c r="H16" s="88">
        <v>600</v>
      </c>
      <c r="I16" s="45">
        <f t="shared" si="0"/>
        <v>600</v>
      </c>
      <c r="J16" s="45">
        <f t="shared" si="1"/>
        <v>60</v>
      </c>
      <c r="K16" s="45">
        <f t="shared" si="2"/>
        <v>660</v>
      </c>
      <c r="L16" s="94" t="s">
        <v>212</v>
      </c>
    </row>
    <row r="17" spans="1:12" ht="21.75" customHeight="1" x14ac:dyDescent="0.2">
      <c r="A17" s="63" t="s">
        <v>231</v>
      </c>
      <c r="B17" s="64" t="s">
        <v>232</v>
      </c>
      <c r="C17" s="64" t="s">
        <v>233</v>
      </c>
      <c r="D17" s="64" t="s">
        <v>220</v>
      </c>
      <c r="E17" s="64" t="s">
        <v>215</v>
      </c>
      <c r="F17" s="82">
        <v>1</v>
      </c>
      <c r="G17" s="64" t="s">
        <v>221</v>
      </c>
      <c r="H17" s="88">
        <v>900</v>
      </c>
      <c r="I17" s="45">
        <f t="shared" si="0"/>
        <v>900</v>
      </c>
      <c r="J17" s="45">
        <f t="shared" si="1"/>
        <v>90</v>
      </c>
      <c r="K17" s="45">
        <f t="shared" si="2"/>
        <v>990</v>
      </c>
      <c r="L17" s="94" t="s">
        <v>212</v>
      </c>
    </row>
    <row r="18" spans="1:12" ht="21.75" customHeight="1" x14ac:dyDescent="0.2">
      <c r="A18" s="63" t="s">
        <v>231</v>
      </c>
      <c r="B18" s="64" t="s">
        <v>234</v>
      </c>
      <c r="C18" s="64" t="s">
        <v>233</v>
      </c>
      <c r="D18" s="64" t="s">
        <v>220</v>
      </c>
      <c r="E18" s="64" t="s">
        <v>215</v>
      </c>
      <c r="F18" s="82">
        <v>1</v>
      </c>
      <c r="G18" s="64" t="s">
        <v>221</v>
      </c>
      <c r="H18" s="88">
        <v>409</v>
      </c>
      <c r="I18" s="45">
        <f t="shared" si="0"/>
        <v>409</v>
      </c>
      <c r="J18" s="45">
        <f t="shared" si="1"/>
        <v>40.900000000000006</v>
      </c>
      <c r="K18" s="45">
        <f t="shared" si="2"/>
        <v>449.9</v>
      </c>
      <c r="L18" s="94" t="s">
        <v>212</v>
      </c>
    </row>
    <row r="19" spans="1:12" ht="21.75" customHeight="1" x14ac:dyDescent="0.2">
      <c r="A19" s="63" t="s">
        <v>231</v>
      </c>
      <c r="B19" s="64" t="s">
        <v>235</v>
      </c>
      <c r="C19" s="64" t="s">
        <v>236</v>
      </c>
      <c r="D19" s="64" t="s">
        <v>220</v>
      </c>
      <c r="E19" s="64" t="s">
        <v>215</v>
      </c>
      <c r="F19" s="82">
        <v>1</v>
      </c>
      <c r="G19" s="64" t="s">
        <v>221</v>
      </c>
      <c r="H19" s="88">
        <v>1600</v>
      </c>
      <c r="I19" s="45">
        <f t="shared" si="0"/>
        <v>1600</v>
      </c>
      <c r="J19" s="45">
        <f t="shared" si="1"/>
        <v>160</v>
      </c>
      <c r="K19" s="45">
        <f t="shared" si="2"/>
        <v>1760</v>
      </c>
      <c r="L19" s="94" t="s">
        <v>212</v>
      </c>
    </row>
    <row r="20" spans="1:12" ht="21.75" customHeight="1" x14ac:dyDescent="0.2">
      <c r="A20" s="63" t="s">
        <v>231</v>
      </c>
      <c r="B20" s="64" t="s">
        <v>237</v>
      </c>
      <c r="C20" s="64" t="s">
        <v>238</v>
      </c>
      <c r="D20" s="64" t="s">
        <v>220</v>
      </c>
      <c r="E20" s="64" t="s">
        <v>215</v>
      </c>
      <c r="F20" s="82">
        <v>1</v>
      </c>
      <c r="G20" s="64" t="s">
        <v>221</v>
      </c>
      <c r="H20" s="88">
        <v>1500</v>
      </c>
      <c r="I20" s="45">
        <f t="shared" si="0"/>
        <v>1500</v>
      </c>
      <c r="J20" s="45">
        <f t="shared" si="1"/>
        <v>150</v>
      </c>
      <c r="K20" s="45">
        <f t="shared" si="2"/>
        <v>1650</v>
      </c>
      <c r="L20" s="94" t="s">
        <v>212</v>
      </c>
    </row>
    <row r="21" spans="1:12" ht="21.75" customHeight="1" x14ac:dyDescent="0.2">
      <c r="A21" s="63" t="s">
        <v>231</v>
      </c>
      <c r="B21" s="64" t="s">
        <v>239</v>
      </c>
      <c r="C21" s="64" t="s">
        <v>240</v>
      </c>
      <c r="D21" s="64" t="s">
        <v>220</v>
      </c>
      <c r="E21" s="64" t="s">
        <v>215</v>
      </c>
      <c r="F21" s="82">
        <v>1</v>
      </c>
      <c r="G21" s="64" t="s">
        <v>221</v>
      </c>
      <c r="H21" s="88">
        <v>220</v>
      </c>
      <c r="I21" s="45">
        <f t="shared" si="0"/>
        <v>220</v>
      </c>
      <c r="J21" s="45">
        <f t="shared" si="1"/>
        <v>22</v>
      </c>
      <c r="K21" s="45">
        <f t="shared" si="2"/>
        <v>242</v>
      </c>
      <c r="L21" s="94" t="s">
        <v>212</v>
      </c>
    </row>
    <row r="22" spans="1:12" ht="21.75" customHeight="1" x14ac:dyDescent="0.2">
      <c r="A22" s="63" t="s">
        <v>231</v>
      </c>
      <c r="B22" s="64" t="s">
        <v>241</v>
      </c>
      <c r="C22" s="64" t="s">
        <v>240</v>
      </c>
      <c r="D22" s="64" t="s">
        <v>220</v>
      </c>
      <c r="E22" s="64" t="s">
        <v>215</v>
      </c>
      <c r="F22" s="82">
        <v>1</v>
      </c>
      <c r="G22" s="64" t="s">
        <v>221</v>
      </c>
      <c r="H22" s="88">
        <v>220</v>
      </c>
      <c r="I22" s="45">
        <f t="shared" si="0"/>
        <v>220</v>
      </c>
      <c r="J22" s="45">
        <f t="shared" si="1"/>
        <v>22</v>
      </c>
      <c r="K22" s="45">
        <f t="shared" si="2"/>
        <v>242</v>
      </c>
      <c r="L22" s="94" t="s">
        <v>212</v>
      </c>
    </row>
    <row r="23" spans="1:12" ht="21.75" customHeight="1" x14ac:dyDescent="0.2">
      <c r="A23" s="63" t="s">
        <v>12</v>
      </c>
      <c r="B23" s="64" t="s">
        <v>242</v>
      </c>
      <c r="C23" s="64" t="s">
        <v>12</v>
      </c>
      <c r="D23" s="64" t="s">
        <v>243</v>
      </c>
      <c r="E23" s="64" t="s">
        <v>215</v>
      </c>
      <c r="F23" s="82">
        <v>1</v>
      </c>
      <c r="G23" s="64" t="s">
        <v>221</v>
      </c>
      <c r="H23" s="88">
        <v>375</v>
      </c>
      <c r="I23" s="45">
        <f t="shared" si="0"/>
        <v>375</v>
      </c>
      <c r="J23" s="45">
        <f t="shared" si="1"/>
        <v>37.5</v>
      </c>
      <c r="K23" s="45">
        <f t="shared" si="2"/>
        <v>412.5</v>
      </c>
      <c r="L23" s="94" t="s">
        <v>212</v>
      </c>
    </row>
    <row r="24" spans="1:12" ht="21.75" customHeight="1" x14ac:dyDescent="0.2">
      <c r="A24" s="63" t="s">
        <v>12</v>
      </c>
      <c r="B24" s="64" t="s">
        <v>244</v>
      </c>
      <c r="C24" s="64" t="s">
        <v>12</v>
      </c>
      <c r="D24" s="64" t="s">
        <v>243</v>
      </c>
      <c r="E24" s="64" t="s">
        <v>215</v>
      </c>
      <c r="F24" s="82">
        <v>1</v>
      </c>
      <c r="G24" s="64" t="s">
        <v>221</v>
      </c>
      <c r="H24" s="88">
        <v>50</v>
      </c>
      <c r="I24" s="45">
        <f t="shared" si="0"/>
        <v>50</v>
      </c>
      <c r="J24" s="45">
        <f t="shared" si="1"/>
        <v>5</v>
      </c>
      <c r="K24" s="45">
        <f t="shared" si="2"/>
        <v>55</v>
      </c>
      <c r="L24" s="94" t="s">
        <v>212</v>
      </c>
    </row>
    <row r="25" spans="1:12" ht="21.75" customHeight="1" x14ac:dyDescent="0.2">
      <c r="A25" s="63" t="s">
        <v>12</v>
      </c>
      <c r="B25" s="64" t="s">
        <v>245</v>
      </c>
      <c r="C25" s="64" t="s">
        <v>12</v>
      </c>
      <c r="D25" s="64" t="s">
        <v>243</v>
      </c>
      <c r="E25" s="64" t="s">
        <v>215</v>
      </c>
      <c r="F25" s="82">
        <v>1</v>
      </c>
      <c r="G25" s="64" t="s">
        <v>221</v>
      </c>
      <c r="H25" s="88">
        <v>250</v>
      </c>
      <c r="I25" s="45">
        <f t="shared" si="0"/>
        <v>250</v>
      </c>
      <c r="J25" s="45">
        <f t="shared" si="1"/>
        <v>25</v>
      </c>
      <c r="K25" s="45">
        <f t="shared" si="2"/>
        <v>275</v>
      </c>
      <c r="L25" s="94" t="s">
        <v>212</v>
      </c>
    </row>
    <row r="26" spans="1:12" ht="21.75" customHeight="1" x14ac:dyDescent="0.2">
      <c r="A26" s="63" t="s">
        <v>12</v>
      </c>
      <c r="B26" s="64" t="s">
        <v>246</v>
      </c>
      <c r="C26" s="64" t="s">
        <v>12</v>
      </c>
      <c r="D26" s="64" t="s">
        <v>243</v>
      </c>
      <c r="E26" s="64" t="s">
        <v>210</v>
      </c>
      <c r="F26" s="82">
        <v>1</v>
      </c>
      <c r="G26" s="64" t="s">
        <v>221</v>
      </c>
      <c r="H26" s="88">
        <v>850</v>
      </c>
      <c r="I26" s="45">
        <f t="shared" si="0"/>
        <v>850</v>
      </c>
      <c r="J26" s="45">
        <f t="shared" si="1"/>
        <v>85</v>
      </c>
      <c r="K26" s="45">
        <f t="shared" si="2"/>
        <v>935</v>
      </c>
      <c r="L26" s="94" t="s">
        <v>212</v>
      </c>
    </row>
    <row r="27" spans="1:12" ht="21.75" customHeight="1" x14ac:dyDescent="0.2">
      <c r="A27" s="63" t="s">
        <v>12</v>
      </c>
      <c r="B27" s="64" t="s">
        <v>247</v>
      </c>
      <c r="C27" s="64" t="s">
        <v>12</v>
      </c>
      <c r="D27" s="64" t="s">
        <v>243</v>
      </c>
      <c r="E27" s="64" t="s">
        <v>210</v>
      </c>
      <c r="F27" s="82">
        <v>1</v>
      </c>
      <c r="G27" s="64" t="s">
        <v>221</v>
      </c>
      <c r="H27" s="88">
        <v>340</v>
      </c>
      <c r="I27" s="45">
        <f t="shared" si="0"/>
        <v>340</v>
      </c>
      <c r="J27" s="45">
        <f t="shared" si="1"/>
        <v>34</v>
      </c>
      <c r="K27" s="45">
        <f t="shared" si="2"/>
        <v>374</v>
      </c>
      <c r="L27" s="94" t="s">
        <v>212</v>
      </c>
    </row>
    <row r="28" spans="1:12" ht="21.75" customHeight="1" x14ac:dyDescent="0.2">
      <c r="A28" s="63" t="s">
        <v>12</v>
      </c>
      <c r="B28" s="64" t="s">
        <v>248</v>
      </c>
      <c r="C28" s="64" t="s">
        <v>12</v>
      </c>
      <c r="D28" s="64" t="s">
        <v>243</v>
      </c>
      <c r="E28" s="64" t="s">
        <v>210</v>
      </c>
      <c r="F28" s="82">
        <v>1</v>
      </c>
      <c r="G28" s="64" t="s">
        <v>221</v>
      </c>
      <c r="H28" s="88">
        <v>160</v>
      </c>
      <c r="I28" s="45">
        <f t="shared" si="0"/>
        <v>160</v>
      </c>
      <c r="J28" s="45">
        <f t="shared" si="1"/>
        <v>16</v>
      </c>
      <c r="K28" s="45">
        <f t="shared" si="2"/>
        <v>176</v>
      </c>
      <c r="L28" s="94" t="s">
        <v>212</v>
      </c>
    </row>
    <row r="29" spans="1:12" ht="21.75" customHeight="1" x14ac:dyDescent="0.2">
      <c r="A29" s="63" t="s">
        <v>12</v>
      </c>
      <c r="B29" s="64" t="s">
        <v>249</v>
      </c>
      <c r="C29" s="64" t="s">
        <v>12</v>
      </c>
      <c r="D29" s="64" t="s">
        <v>243</v>
      </c>
      <c r="E29" s="64" t="s">
        <v>210</v>
      </c>
      <c r="F29" s="82">
        <v>1</v>
      </c>
      <c r="G29" s="64" t="s">
        <v>221</v>
      </c>
      <c r="H29" s="88">
        <v>45</v>
      </c>
      <c r="I29" s="45">
        <f t="shared" si="0"/>
        <v>45</v>
      </c>
      <c r="J29" s="45">
        <f t="shared" si="1"/>
        <v>4.5</v>
      </c>
      <c r="K29" s="45">
        <f t="shared" si="2"/>
        <v>49.5</v>
      </c>
      <c r="L29" s="94" t="s">
        <v>212</v>
      </c>
    </row>
    <row r="30" spans="1:12" ht="21.75" customHeight="1" x14ac:dyDescent="0.2">
      <c r="A30" s="63" t="s">
        <v>12</v>
      </c>
      <c r="B30" s="64" t="s">
        <v>250</v>
      </c>
      <c r="C30" s="64" t="s">
        <v>12</v>
      </c>
      <c r="D30" s="64" t="s">
        <v>243</v>
      </c>
      <c r="E30" s="64" t="s">
        <v>210</v>
      </c>
      <c r="F30" s="82">
        <v>1</v>
      </c>
      <c r="G30" s="64" t="s">
        <v>221</v>
      </c>
      <c r="H30" s="88">
        <v>985</v>
      </c>
      <c r="I30" s="45">
        <f t="shared" si="0"/>
        <v>985</v>
      </c>
      <c r="J30" s="45">
        <f t="shared" si="1"/>
        <v>98.5</v>
      </c>
      <c r="K30" s="45">
        <f t="shared" si="2"/>
        <v>1083.5</v>
      </c>
      <c r="L30" s="94" t="s">
        <v>212</v>
      </c>
    </row>
    <row r="31" spans="1:12" ht="21.75" customHeight="1" x14ac:dyDescent="0.2">
      <c r="A31" s="63" t="s">
        <v>12</v>
      </c>
      <c r="B31" s="64" t="s">
        <v>251</v>
      </c>
      <c r="C31" s="64" t="s">
        <v>12</v>
      </c>
      <c r="D31" s="64" t="s">
        <v>243</v>
      </c>
      <c r="E31" s="64" t="s">
        <v>210</v>
      </c>
      <c r="F31" s="82">
        <v>1</v>
      </c>
      <c r="G31" s="64" t="s">
        <v>221</v>
      </c>
      <c r="H31" s="88">
        <v>75</v>
      </c>
      <c r="I31" s="45">
        <f t="shared" si="0"/>
        <v>75</v>
      </c>
      <c r="J31" s="45">
        <f t="shared" si="1"/>
        <v>7.5</v>
      </c>
      <c r="K31" s="45">
        <f t="shared" si="2"/>
        <v>82.5</v>
      </c>
      <c r="L31" s="94" t="s">
        <v>212</v>
      </c>
    </row>
    <row r="32" spans="1:12" ht="21.75" customHeight="1" x14ac:dyDescent="0.2">
      <c r="A32" s="63" t="s">
        <v>12</v>
      </c>
      <c r="B32" s="64" t="s">
        <v>252</v>
      </c>
      <c r="C32" s="64" t="s">
        <v>12</v>
      </c>
      <c r="D32" s="64" t="s">
        <v>243</v>
      </c>
      <c r="E32" s="64" t="s">
        <v>215</v>
      </c>
      <c r="F32" s="82">
        <v>1</v>
      </c>
      <c r="G32" s="64" t="s">
        <v>221</v>
      </c>
      <c r="H32" s="88">
        <v>440</v>
      </c>
      <c r="I32" s="45">
        <f t="shared" si="0"/>
        <v>440</v>
      </c>
      <c r="J32" s="45">
        <f t="shared" si="1"/>
        <v>44</v>
      </c>
      <c r="K32" s="45">
        <f t="shared" si="2"/>
        <v>484</v>
      </c>
      <c r="L32" s="94" t="s">
        <v>212</v>
      </c>
    </row>
    <row r="33" spans="1:12" ht="21.75" customHeight="1" x14ac:dyDescent="0.2">
      <c r="A33" s="63" t="s">
        <v>12</v>
      </c>
      <c r="B33" s="64" t="s">
        <v>253</v>
      </c>
      <c r="C33" s="64" t="s">
        <v>12</v>
      </c>
      <c r="D33" s="64" t="s">
        <v>243</v>
      </c>
      <c r="E33" s="64" t="s">
        <v>210</v>
      </c>
      <c r="F33" s="82">
        <v>1</v>
      </c>
      <c r="G33" s="64" t="s">
        <v>221</v>
      </c>
      <c r="H33" s="88">
        <v>470</v>
      </c>
      <c r="I33" s="45">
        <f t="shared" si="0"/>
        <v>470</v>
      </c>
      <c r="J33" s="45">
        <f t="shared" si="1"/>
        <v>47</v>
      </c>
      <c r="K33" s="45">
        <f t="shared" si="2"/>
        <v>517</v>
      </c>
      <c r="L33" s="94" t="s">
        <v>212</v>
      </c>
    </row>
    <row r="34" spans="1:12" ht="21.75" customHeight="1" x14ac:dyDescent="0.2">
      <c r="A34" s="63" t="s">
        <v>12</v>
      </c>
      <c r="B34" s="64" t="s">
        <v>254</v>
      </c>
      <c r="C34" s="64" t="s">
        <v>12</v>
      </c>
      <c r="D34" s="64" t="s">
        <v>243</v>
      </c>
      <c r="E34" s="64" t="s">
        <v>210</v>
      </c>
      <c r="F34" s="82">
        <v>1</v>
      </c>
      <c r="G34" s="64" t="s">
        <v>221</v>
      </c>
      <c r="H34" s="88">
        <v>470</v>
      </c>
      <c r="I34" s="45">
        <f t="shared" si="0"/>
        <v>470</v>
      </c>
      <c r="J34" s="45">
        <f t="shared" si="1"/>
        <v>47</v>
      </c>
      <c r="K34" s="45">
        <f t="shared" si="2"/>
        <v>517</v>
      </c>
      <c r="L34" s="94" t="s">
        <v>212</v>
      </c>
    </row>
    <row r="35" spans="1:12" ht="21.75" customHeight="1" x14ac:dyDescent="0.2">
      <c r="A35" s="63" t="s">
        <v>12</v>
      </c>
      <c r="B35" s="64" t="s">
        <v>255</v>
      </c>
      <c r="C35" s="64" t="s">
        <v>12</v>
      </c>
      <c r="D35" s="64" t="s">
        <v>243</v>
      </c>
      <c r="E35" s="64" t="s">
        <v>210</v>
      </c>
      <c r="F35" s="82">
        <v>1</v>
      </c>
      <c r="G35" s="64" t="s">
        <v>221</v>
      </c>
      <c r="H35" s="88">
        <v>395</v>
      </c>
      <c r="I35" s="45">
        <f t="shared" si="0"/>
        <v>395</v>
      </c>
      <c r="J35" s="45">
        <f t="shared" si="1"/>
        <v>39.5</v>
      </c>
      <c r="K35" s="45">
        <f t="shared" si="2"/>
        <v>434.5</v>
      </c>
      <c r="L35" s="94" t="s">
        <v>212</v>
      </c>
    </row>
    <row r="36" spans="1:12" ht="21.75" customHeight="1" x14ac:dyDescent="0.2">
      <c r="A36" s="63" t="s">
        <v>12</v>
      </c>
      <c r="B36" s="64" t="s">
        <v>256</v>
      </c>
      <c r="C36" s="64" t="s">
        <v>12</v>
      </c>
      <c r="D36" s="64" t="s">
        <v>243</v>
      </c>
      <c r="E36" s="64" t="s">
        <v>210</v>
      </c>
      <c r="F36" s="82">
        <v>1</v>
      </c>
      <c r="G36" s="64" t="s">
        <v>221</v>
      </c>
      <c r="H36" s="88"/>
      <c r="I36" s="45">
        <f t="shared" si="0"/>
        <v>0</v>
      </c>
      <c r="J36" s="45">
        <f t="shared" si="1"/>
        <v>0</v>
      </c>
      <c r="K36" s="45">
        <f t="shared" si="2"/>
        <v>0</v>
      </c>
      <c r="L36" s="94" t="s">
        <v>212</v>
      </c>
    </row>
    <row r="37" spans="1:12" ht="21.75" customHeight="1" x14ac:dyDescent="0.2">
      <c r="A37" s="63" t="s">
        <v>12</v>
      </c>
      <c r="B37" s="64" t="s">
        <v>257</v>
      </c>
      <c r="C37" s="64" t="s">
        <v>12</v>
      </c>
      <c r="D37" s="64" t="s">
        <v>243</v>
      </c>
      <c r="E37" s="64" t="s">
        <v>210</v>
      </c>
      <c r="F37" s="82">
        <v>1</v>
      </c>
      <c r="G37" s="64" t="s">
        <v>221</v>
      </c>
      <c r="H37" s="88">
        <v>430</v>
      </c>
      <c r="I37" s="45">
        <f t="shared" si="0"/>
        <v>430</v>
      </c>
      <c r="J37" s="45">
        <f t="shared" si="1"/>
        <v>43</v>
      </c>
      <c r="K37" s="45">
        <f t="shared" si="2"/>
        <v>473</v>
      </c>
      <c r="L37" s="94" t="s">
        <v>212</v>
      </c>
    </row>
    <row r="38" spans="1:12" ht="21.75" customHeight="1" x14ac:dyDescent="0.2">
      <c r="A38" s="63" t="s">
        <v>12</v>
      </c>
      <c r="B38" s="64" t="s">
        <v>258</v>
      </c>
      <c r="C38" s="64" t="s">
        <v>12</v>
      </c>
      <c r="D38" s="64" t="s">
        <v>243</v>
      </c>
      <c r="E38" s="64" t="s">
        <v>210</v>
      </c>
      <c r="F38" s="82">
        <v>1</v>
      </c>
      <c r="G38" s="64" t="s">
        <v>221</v>
      </c>
      <c r="H38" s="88">
        <v>75</v>
      </c>
      <c r="I38" s="45">
        <f t="shared" si="0"/>
        <v>75</v>
      </c>
      <c r="J38" s="45">
        <f t="shared" si="1"/>
        <v>7.5</v>
      </c>
      <c r="K38" s="45">
        <f t="shared" si="2"/>
        <v>82.5</v>
      </c>
      <c r="L38" s="94" t="s">
        <v>212</v>
      </c>
    </row>
    <row r="39" spans="1:12" ht="21.75" customHeight="1" x14ac:dyDescent="0.2">
      <c r="A39" s="63" t="s">
        <v>12</v>
      </c>
      <c r="B39" s="64" t="s">
        <v>259</v>
      </c>
      <c r="C39" s="64" t="s">
        <v>12</v>
      </c>
      <c r="D39" s="64" t="s">
        <v>243</v>
      </c>
      <c r="E39" s="64" t="s">
        <v>210</v>
      </c>
      <c r="F39" s="82">
        <v>1</v>
      </c>
      <c r="G39" s="64" t="s">
        <v>221</v>
      </c>
      <c r="H39" s="88">
        <v>300</v>
      </c>
      <c r="I39" s="45">
        <f t="shared" si="0"/>
        <v>300</v>
      </c>
      <c r="J39" s="45">
        <f t="shared" si="1"/>
        <v>30</v>
      </c>
      <c r="K39" s="45">
        <f t="shared" si="2"/>
        <v>330</v>
      </c>
      <c r="L39" s="94" t="s">
        <v>212</v>
      </c>
    </row>
    <row r="40" spans="1:12" ht="21.75" customHeight="1" x14ac:dyDescent="0.2">
      <c r="A40" s="63" t="s">
        <v>12</v>
      </c>
      <c r="B40" s="64" t="s">
        <v>260</v>
      </c>
      <c r="C40" s="64" t="s">
        <v>12</v>
      </c>
      <c r="D40" s="64" t="s">
        <v>243</v>
      </c>
      <c r="E40" s="64" t="s">
        <v>215</v>
      </c>
      <c r="F40" s="82">
        <v>1</v>
      </c>
      <c r="G40" s="64" t="s">
        <v>221</v>
      </c>
      <c r="H40" s="88">
        <v>75</v>
      </c>
      <c r="I40" s="45">
        <f t="shared" si="0"/>
        <v>75</v>
      </c>
      <c r="J40" s="45">
        <f t="shared" si="1"/>
        <v>7.5</v>
      </c>
      <c r="K40" s="45">
        <f t="shared" si="2"/>
        <v>82.5</v>
      </c>
      <c r="L40" s="94" t="s">
        <v>212</v>
      </c>
    </row>
    <row r="41" spans="1:12" ht="21.75" customHeight="1" x14ac:dyDescent="0.2">
      <c r="A41" s="63" t="s">
        <v>261</v>
      </c>
      <c r="B41" s="64" t="s">
        <v>262</v>
      </c>
      <c r="C41" s="64" t="s">
        <v>263</v>
      </c>
      <c r="D41" s="64" t="s">
        <v>220</v>
      </c>
      <c r="E41" s="64" t="s">
        <v>264</v>
      </c>
      <c r="F41" s="82">
        <v>1</v>
      </c>
      <c r="G41" s="64" t="s">
        <v>221</v>
      </c>
      <c r="H41" s="88">
        <v>150</v>
      </c>
      <c r="I41" s="45">
        <f t="shared" si="0"/>
        <v>150</v>
      </c>
      <c r="J41" s="45">
        <f t="shared" si="1"/>
        <v>15</v>
      </c>
      <c r="K41" s="45">
        <f t="shared" si="2"/>
        <v>165</v>
      </c>
      <c r="L41" s="94" t="s">
        <v>212</v>
      </c>
    </row>
    <row r="42" spans="1:12" ht="21.75" customHeight="1" x14ac:dyDescent="0.2">
      <c r="A42" s="63" t="s">
        <v>261</v>
      </c>
      <c r="B42" s="64" t="s">
        <v>265</v>
      </c>
      <c r="C42" s="64" t="s">
        <v>263</v>
      </c>
      <c r="D42" s="64" t="s">
        <v>220</v>
      </c>
      <c r="E42" s="64" t="s">
        <v>210</v>
      </c>
      <c r="F42" s="82">
        <v>1</v>
      </c>
      <c r="G42" s="64" t="s">
        <v>221</v>
      </c>
      <c r="H42" s="88">
        <v>80</v>
      </c>
      <c r="I42" s="45">
        <f t="shared" si="0"/>
        <v>80</v>
      </c>
      <c r="J42" s="45">
        <f t="shared" si="1"/>
        <v>8</v>
      </c>
      <c r="K42" s="45">
        <f t="shared" si="2"/>
        <v>88</v>
      </c>
      <c r="L42" s="94" t="s">
        <v>212</v>
      </c>
    </row>
    <row r="43" spans="1:12" ht="21.75" customHeight="1" x14ac:dyDescent="0.2">
      <c r="A43" s="63" t="s">
        <v>261</v>
      </c>
      <c r="B43" s="64" t="s">
        <v>266</v>
      </c>
      <c r="C43" s="64" t="s">
        <v>263</v>
      </c>
      <c r="D43" s="64" t="s">
        <v>220</v>
      </c>
      <c r="E43" s="64" t="s">
        <v>210</v>
      </c>
      <c r="F43" s="82">
        <v>1</v>
      </c>
      <c r="G43" s="64" t="s">
        <v>221</v>
      </c>
      <c r="H43" s="88">
        <v>250</v>
      </c>
      <c r="I43" s="45">
        <f t="shared" si="0"/>
        <v>250</v>
      </c>
      <c r="J43" s="45">
        <f t="shared" si="1"/>
        <v>25</v>
      </c>
      <c r="K43" s="45">
        <f t="shared" si="2"/>
        <v>275</v>
      </c>
      <c r="L43" s="94" t="s">
        <v>212</v>
      </c>
    </row>
    <row r="44" spans="1:12" ht="21.75" customHeight="1" x14ac:dyDescent="0.2">
      <c r="A44" s="63" t="s">
        <v>261</v>
      </c>
      <c r="B44" s="64" t="s">
        <v>267</v>
      </c>
      <c r="C44" s="64" t="s">
        <v>263</v>
      </c>
      <c r="D44" s="64" t="s">
        <v>220</v>
      </c>
      <c r="E44" s="64" t="s">
        <v>264</v>
      </c>
      <c r="F44" s="82">
        <v>1</v>
      </c>
      <c r="G44" s="64" t="s">
        <v>221</v>
      </c>
      <c r="H44" s="88">
        <v>80</v>
      </c>
      <c r="I44" s="45">
        <f t="shared" si="0"/>
        <v>80</v>
      </c>
      <c r="J44" s="45">
        <f t="shared" si="1"/>
        <v>8</v>
      </c>
      <c r="K44" s="45">
        <f t="shared" si="2"/>
        <v>88</v>
      </c>
      <c r="L44" s="94" t="s">
        <v>212</v>
      </c>
    </row>
    <row r="45" spans="1:12" ht="21.75" customHeight="1" x14ac:dyDescent="0.2">
      <c r="A45" s="63" t="s">
        <v>261</v>
      </c>
      <c r="B45" s="64" t="s">
        <v>268</v>
      </c>
      <c r="C45" s="64" t="s">
        <v>263</v>
      </c>
      <c r="D45" s="64" t="s">
        <v>220</v>
      </c>
      <c r="E45" s="64" t="s">
        <v>264</v>
      </c>
      <c r="F45" s="82">
        <v>1</v>
      </c>
      <c r="G45" s="64" t="s">
        <v>221</v>
      </c>
      <c r="H45" s="88">
        <v>30</v>
      </c>
      <c r="I45" s="45">
        <f t="shared" si="0"/>
        <v>30</v>
      </c>
      <c r="J45" s="45">
        <f t="shared" si="1"/>
        <v>3</v>
      </c>
      <c r="K45" s="45">
        <f t="shared" si="2"/>
        <v>33</v>
      </c>
      <c r="L45" s="94" t="s">
        <v>212</v>
      </c>
    </row>
    <row r="46" spans="1:12" ht="21.75" customHeight="1" x14ac:dyDescent="0.2">
      <c r="A46" s="63" t="s">
        <v>269</v>
      </c>
      <c r="B46" s="64" t="s">
        <v>270</v>
      </c>
      <c r="C46" s="64" t="s">
        <v>269</v>
      </c>
      <c r="D46" s="64" t="s">
        <v>220</v>
      </c>
      <c r="E46" s="64" t="s">
        <v>264</v>
      </c>
      <c r="F46" s="82">
        <v>1</v>
      </c>
      <c r="G46" s="64" t="s">
        <v>221</v>
      </c>
      <c r="H46" s="88">
        <v>1900</v>
      </c>
      <c r="I46" s="45">
        <f t="shared" si="0"/>
        <v>1900</v>
      </c>
      <c r="J46" s="45">
        <f t="shared" si="1"/>
        <v>190</v>
      </c>
      <c r="K46" s="45">
        <f t="shared" si="2"/>
        <v>2090</v>
      </c>
      <c r="L46" s="94" t="s">
        <v>212</v>
      </c>
    </row>
    <row r="47" spans="1:12" ht="21.75" customHeight="1" x14ac:dyDescent="0.2">
      <c r="A47" s="63" t="s">
        <v>269</v>
      </c>
      <c r="B47" s="64" t="s">
        <v>271</v>
      </c>
      <c r="C47" s="64" t="s">
        <v>269</v>
      </c>
      <c r="D47" s="64" t="s">
        <v>220</v>
      </c>
      <c r="E47" s="64" t="s">
        <v>264</v>
      </c>
      <c r="F47" s="82">
        <v>1</v>
      </c>
      <c r="G47" s="64" t="s">
        <v>221</v>
      </c>
      <c r="H47" s="88">
        <v>1500</v>
      </c>
      <c r="I47" s="45">
        <f t="shared" si="0"/>
        <v>1500</v>
      </c>
      <c r="J47" s="45">
        <f t="shared" si="1"/>
        <v>150</v>
      </c>
      <c r="K47" s="45">
        <f t="shared" si="2"/>
        <v>1650</v>
      </c>
      <c r="L47" s="94" t="s">
        <v>212</v>
      </c>
    </row>
    <row r="48" spans="1:12" ht="21.75" customHeight="1" x14ac:dyDescent="0.2">
      <c r="A48" s="63" t="s">
        <v>269</v>
      </c>
      <c r="B48" s="64" t="s">
        <v>272</v>
      </c>
      <c r="C48" s="64" t="s">
        <v>269</v>
      </c>
      <c r="D48" s="64" t="s">
        <v>220</v>
      </c>
      <c r="E48" s="64" t="s">
        <v>264</v>
      </c>
      <c r="F48" s="82">
        <v>1</v>
      </c>
      <c r="G48" s="64" t="s">
        <v>221</v>
      </c>
      <c r="H48" s="88">
        <v>160</v>
      </c>
      <c r="I48" s="45">
        <f t="shared" si="0"/>
        <v>160</v>
      </c>
      <c r="J48" s="45">
        <f t="shared" si="1"/>
        <v>16</v>
      </c>
      <c r="K48" s="45">
        <f t="shared" si="2"/>
        <v>176</v>
      </c>
      <c r="L48" s="94" t="s">
        <v>212</v>
      </c>
    </row>
    <row r="49" spans="1:12" ht="21.75" customHeight="1" x14ac:dyDescent="0.2">
      <c r="A49" s="63" t="s">
        <v>269</v>
      </c>
      <c r="B49" s="64" t="s">
        <v>273</v>
      </c>
      <c r="C49" s="64" t="s">
        <v>269</v>
      </c>
      <c r="D49" s="64" t="s">
        <v>220</v>
      </c>
      <c r="E49" s="64" t="s">
        <v>264</v>
      </c>
      <c r="F49" s="82">
        <v>1</v>
      </c>
      <c r="G49" s="64" t="s">
        <v>221</v>
      </c>
      <c r="H49" s="88">
        <v>1700</v>
      </c>
      <c r="I49" s="45">
        <f t="shared" si="0"/>
        <v>1700</v>
      </c>
      <c r="J49" s="45">
        <f t="shared" si="1"/>
        <v>170</v>
      </c>
      <c r="K49" s="45">
        <f t="shared" si="2"/>
        <v>1870</v>
      </c>
      <c r="L49" s="94" t="s">
        <v>212</v>
      </c>
    </row>
    <row r="50" spans="1:12" ht="21.75" customHeight="1" x14ac:dyDescent="0.2">
      <c r="A50" s="63" t="s">
        <v>269</v>
      </c>
      <c r="B50" s="64" t="s">
        <v>274</v>
      </c>
      <c r="C50" s="64" t="s">
        <v>269</v>
      </c>
      <c r="D50" s="64" t="s">
        <v>220</v>
      </c>
      <c r="E50" s="64" t="s">
        <v>264</v>
      </c>
      <c r="F50" s="82">
        <v>1</v>
      </c>
      <c r="G50" s="64" t="s">
        <v>221</v>
      </c>
      <c r="H50" s="88">
        <v>1400</v>
      </c>
      <c r="I50" s="45">
        <f t="shared" si="0"/>
        <v>1400</v>
      </c>
      <c r="J50" s="45">
        <f t="shared" si="1"/>
        <v>140</v>
      </c>
      <c r="K50" s="45">
        <f t="shared" si="2"/>
        <v>1540</v>
      </c>
      <c r="L50" s="94" t="s">
        <v>212</v>
      </c>
    </row>
    <row r="51" spans="1:12" ht="21.75" customHeight="1" x14ac:dyDescent="0.2">
      <c r="A51" s="63" t="s">
        <v>269</v>
      </c>
      <c r="B51" s="64" t="s">
        <v>275</v>
      </c>
      <c r="C51" s="64" t="s">
        <v>269</v>
      </c>
      <c r="D51" s="64" t="s">
        <v>220</v>
      </c>
      <c r="E51" s="64" t="s">
        <v>264</v>
      </c>
      <c r="F51" s="82">
        <v>1</v>
      </c>
      <c r="G51" s="64" t="s">
        <v>221</v>
      </c>
      <c r="H51" s="88">
        <v>2300</v>
      </c>
      <c r="I51" s="45">
        <f t="shared" si="0"/>
        <v>2300</v>
      </c>
      <c r="J51" s="45">
        <f t="shared" si="1"/>
        <v>230</v>
      </c>
      <c r="K51" s="45">
        <f t="shared" si="2"/>
        <v>2530</v>
      </c>
      <c r="L51" s="94" t="s">
        <v>212</v>
      </c>
    </row>
    <row r="52" spans="1:12" ht="21.75" customHeight="1" x14ac:dyDescent="0.2">
      <c r="A52" s="63" t="s">
        <v>269</v>
      </c>
      <c r="B52" s="64" t="s">
        <v>276</v>
      </c>
      <c r="C52" s="64" t="s">
        <v>269</v>
      </c>
      <c r="D52" s="64" t="s">
        <v>220</v>
      </c>
      <c r="E52" s="64" t="s">
        <v>210</v>
      </c>
      <c r="F52" s="82">
        <v>1</v>
      </c>
      <c r="G52" s="64" t="s">
        <v>221</v>
      </c>
      <c r="H52" s="88">
        <v>600</v>
      </c>
      <c r="I52" s="45">
        <f t="shared" si="0"/>
        <v>600</v>
      </c>
      <c r="J52" s="45">
        <f t="shared" si="1"/>
        <v>60</v>
      </c>
      <c r="K52" s="45">
        <f t="shared" si="2"/>
        <v>660</v>
      </c>
      <c r="L52" s="94" t="s">
        <v>212</v>
      </c>
    </row>
    <row r="53" spans="1:12" ht="21.75" customHeight="1" x14ac:dyDescent="0.2">
      <c r="A53" s="63" t="s">
        <v>269</v>
      </c>
      <c r="B53" s="64" t="s">
        <v>277</v>
      </c>
      <c r="C53" s="64" t="s">
        <v>269</v>
      </c>
      <c r="D53" s="64" t="s">
        <v>220</v>
      </c>
      <c r="E53" s="64" t="s">
        <v>264</v>
      </c>
      <c r="F53" s="82">
        <v>1</v>
      </c>
      <c r="G53" s="64" t="s">
        <v>221</v>
      </c>
      <c r="H53" s="88">
        <v>500</v>
      </c>
      <c r="I53" s="45">
        <f t="shared" si="0"/>
        <v>500</v>
      </c>
      <c r="J53" s="45">
        <f t="shared" si="1"/>
        <v>50</v>
      </c>
      <c r="K53" s="45">
        <f t="shared" si="2"/>
        <v>550</v>
      </c>
      <c r="L53" s="94" t="s">
        <v>212</v>
      </c>
    </row>
    <row r="54" spans="1:12" ht="21.75" customHeight="1" x14ac:dyDescent="0.2">
      <c r="A54" s="63" t="s">
        <v>269</v>
      </c>
      <c r="B54" s="64" t="s">
        <v>278</v>
      </c>
      <c r="C54" s="64" t="s">
        <v>269</v>
      </c>
      <c r="D54" s="64" t="s">
        <v>220</v>
      </c>
      <c r="E54" s="64" t="s">
        <v>264</v>
      </c>
      <c r="F54" s="82">
        <v>1</v>
      </c>
      <c r="G54" s="64" t="s">
        <v>221</v>
      </c>
      <c r="H54" s="88">
        <v>150</v>
      </c>
      <c r="I54" s="45">
        <f t="shared" si="0"/>
        <v>150</v>
      </c>
      <c r="J54" s="45">
        <f t="shared" si="1"/>
        <v>15</v>
      </c>
      <c r="K54" s="45">
        <f t="shared" si="2"/>
        <v>165</v>
      </c>
      <c r="L54" s="94" t="s">
        <v>212</v>
      </c>
    </row>
    <row r="55" spans="1:12" ht="21.75" customHeight="1" x14ac:dyDescent="0.2">
      <c r="A55" s="63" t="s">
        <v>269</v>
      </c>
      <c r="B55" s="64" t="s">
        <v>279</v>
      </c>
      <c r="C55" s="64" t="s">
        <v>269</v>
      </c>
      <c r="D55" s="64" t="s">
        <v>220</v>
      </c>
      <c r="E55" s="64" t="s">
        <v>264</v>
      </c>
      <c r="F55" s="82">
        <v>1</v>
      </c>
      <c r="G55" s="64" t="s">
        <v>221</v>
      </c>
      <c r="H55" s="88">
        <v>120</v>
      </c>
      <c r="I55" s="45">
        <f t="shared" si="0"/>
        <v>120</v>
      </c>
      <c r="J55" s="45">
        <f t="shared" si="1"/>
        <v>12</v>
      </c>
      <c r="K55" s="45">
        <f t="shared" si="2"/>
        <v>132</v>
      </c>
      <c r="L55" s="94" t="s">
        <v>212</v>
      </c>
    </row>
    <row r="56" spans="1:12" ht="21.75" customHeight="1" x14ac:dyDescent="0.2">
      <c r="A56" s="65" t="s">
        <v>280</v>
      </c>
      <c r="B56" s="66"/>
      <c r="C56" s="66"/>
      <c r="D56" s="66"/>
      <c r="E56" s="66"/>
      <c r="F56" s="83"/>
      <c r="G56" s="67"/>
      <c r="H56" s="89"/>
      <c r="I56" s="68"/>
      <c r="J56" s="68"/>
      <c r="K56" s="68"/>
      <c r="L56" s="95"/>
    </row>
    <row r="57" spans="1:12" ht="21.75" customHeight="1" x14ac:dyDescent="0.2">
      <c r="A57" s="63" t="s">
        <v>281</v>
      </c>
      <c r="B57" s="64" t="s">
        <v>282</v>
      </c>
      <c r="C57" s="64" t="s">
        <v>214</v>
      </c>
      <c r="D57" s="64" t="s">
        <v>243</v>
      </c>
      <c r="E57" s="64" t="s">
        <v>264</v>
      </c>
      <c r="F57" s="82">
        <v>1</v>
      </c>
      <c r="G57" s="64" t="s">
        <v>221</v>
      </c>
      <c r="H57" s="88">
        <v>20</v>
      </c>
      <c r="I57" s="45">
        <f t="shared" ref="I57:I71" si="3">IF(OR(F57="",H57=""),0,F57*H57)</f>
        <v>20</v>
      </c>
      <c r="J57" s="45">
        <f t="shared" ref="J57:J71" si="4">IF(I57=0,0,I57*0.1)</f>
        <v>2</v>
      </c>
      <c r="K57" s="45">
        <f t="shared" ref="K57:K71" si="5">IF(I57=0,0,I57+J57)</f>
        <v>22</v>
      </c>
      <c r="L57" s="94" t="s">
        <v>212</v>
      </c>
    </row>
    <row r="58" spans="1:12" ht="21.75" customHeight="1" x14ac:dyDescent="0.2">
      <c r="A58" s="63" t="s">
        <v>281</v>
      </c>
      <c r="B58" s="64" t="s">
        <v>283</v>
      </c>
      <c r="C58" s="64" t="s">
        <v>214</v>
      </c>
      <c r="D58" s="64" t="s">
        <v>243</v>
      </c>
      <c r="E58" s="64" t="s">
        <v>264</v>
      </c>
      <c r="F58" s="82">
        <v>1</v>
      </c>
      <c r="G58" s="64" t="s">
        <v>221</v>
      </c>
      <c r="H58" s="88">
        <v>40</v>
      </c>
      <c r="I58" s="45">
        <f t="shared" si="3"/>
        <v>40</v>
      </c>
      <c r="J58" s="45">
        <f t="shared" si="4"/>
        <v>4</v>
      </c>
      <c r="K58" s="45">
        <f t="shared" si="5"/>
        <v>44</v>
      </c>
      <c r="L58" s="94" t="s">
        <v>212</v>
      </c>
    </row>
    <row r="59" spans="1:12" ht="21.75" customHeight="1" x14ac:dyDescent="0.2">
      <c r="A59" s="63" t="s">
        <v>281</v>
      </c>
      <c r="B59" s="64" t="s">
        <v>284</v>
      </c>
      <c r="C59" s="64" t="s">
        <v>214</v>
      </c>
      <c r="D59" s="64" t="s">
        <v>243</v>
      </c>
      <c r="E59" s="64" t="s">
        <v>264</v>
      </c>
      <c r="F59" s="82">
        <v>1</v>
      </c>
      <c r="G59" s="64" t="s">
        <v>221</v>
      </c>
      <c r="H59" s="88">
        <v>228</v>
      </c>
      <c r="I59" s="45">
        <f t="shared" si="3"/>
        <v>228</v>
      </c>
      <c r="J59" s="45">
        <f t="shared" si="4"/>
        <v>22.8</v>
      </c>
      <c r="K59" s="45">
        <f t="shared" si="5"/>
        <v>250.8</v>
      </c>
      <c r="L59" s="94" t="s">
        <v>212</v>
      </c>
    </row>
    <row r="60" spans="1:12" ht="21.75" customHeight="1" x14ac:dyDescent="0.2">
      <c r="A60" s="63" t="s">
        <v>281</v>
      </c>
      <c r="B60" s="64" t="s">
        <v>285</v>
      </c>
      <c r="C60" s="64" t="s">
        <v>214</v>
      </c>
      <c r="D60" s="64" t="s">
        <v>243</v>
      </c>
      <c r="E60" s="64" t="s">
        <v>264</v>
      </c>
      <c r="F60" s="82">
        <v>1</v>
      </c>
      <c r="G60" s="64" t="s">
        <v>221</v>
      </c>
      <c r="H60" s="88">
        <v>25</v>
      </c>
      <c r="I60" s="45">
        <f t="shared" si="3"/>
        <v>25</v>
      </c>
      <c r="J60" s="45">
        <f t="shared" si="4"/>
        <v>2.5</v>
      </c>
      <c r="K60" s="45">
        <f t="shared" si="5"/>
        <v>27.5</v>
      </c>
      <c r="L60" s="94" t="s">
        <v>212</v>
      </c>
    </row>
    <row r="61" spans="1:12" ht="21.75" customHeight="1" x14ac:dyDescent="0.2">
      <c r="A61" s="63" t="s">
        <v>281</v>
      </c>
      <c r="B61" s="64" t="s">
        <v>286</v>
      </c>
      <c r="C61" s="64" t="s">
        <v>214</v>
      </c>
      <c r="D61" s="64" t="s">
        <v>243</v>
      </c>
      <c r="E61" s="64" t="s">
        <v>264</v>
      </c>
      <c r="F61" s="82">
        <v>1</v>
      </c>
      <c r="G61" s="64" t="s">
        <v>221</v>
      </c>
      <c r="H61" s="88">
        <v>228</v>
      </c>
      <c r="I61" s="45">
        <f t="shared" si="3"/>
        <v>228</v>
      </c>
      <c r="J61" s="45">
        <f t="shared" si="4"/>
        <v>22.8</v>
      </c>
      <c r="K61" s="45">
        <f t="shared" si="5"/>
        <v>250.8</v>
      </c>
      <c r="L61" s="94" t="s">
        <v>212</v>
      </c>
    </row>
    <row r="62" spans="1:12" ht="21.75" customHeight="1" x14ac:dyDescent="0.2">
      <c r="A62" s="63" t="s">
        <v>281</v>
      </c>
      <c r="B62" s="64" t="s">
        <v>287</v>
      </c>
      <c r="C62" s="64" t="s">
        <v>214</v>
      </c>
      <c r="D62" s="64" t="s">
        <v>243</v>
      </c>
      <c r="E62" s="64" t="s">
        <v>264</v>
      </c>
      <c r="F62" s="82">
        <v>1</v>
      </c>
      <c r="G62" s="64" t="s">
        <v>221</v>
      </c>
      <c r="H62" s="88">
        <v>25</v>
      </c>
      <c r="I62" s="45">
        <f t="shared" si="3"/>
        <v>25</v>
      </c>
      <c r="J62" s="45">
        <f t="shared" si="4"/>
        <v>2.5</v>
      </c>
      <c r="K62" s="45">
        <f t="shared" si="5"/>
        <v>27.5</v>
      </c>
      <c r="L62" s="94" t="s">
        <v>212</v>
      </c>
    </row>
    <row r="63" spans="1:12" ht="21.75" customHeight="1" x14ac:dyDescent="0.2">
      <c r="A63" s="63" t="s">
        <v>281</v>
      </c>
      <c r="B63" s="64" t="s">
        <v>288</v>
      </c>
      <c r="C63" s="64" t="s">
        <v>214</v>
      </c>
      <c r="D63" s="64" t="s">
        <v>243</v>
      </c>
      <c r="E63" s="64" t="s">
        <v>264</v>
      </c>
      <c r="F63" s="82">
        <v>1</v>
      </c>
      <c r="G63" s="64" t="s">
        <v>221</v>
      </c>
      <c r="H63" s="88">
        <v>120</v>
      </c>
      <c r="I63" s="45">
        <f t="shared" si="3"/>
        <v>120</v>
      </c>
      <c r="J63" s="45">
        <f t="shared" si="4"/>
        <v>12</v>
      </c>
      <c r="K63" s="45">
        <f t="shared" si="5"/>
        <v>132</v>
      </c>
      <c r="L63" s="94" t="s">
        <v>212</v>
      </c>
    </row>
    <row r="64" spans="1:12" ht="21.75" customHeight="1" x14ac:dyDescent="0.2">
      <c r="A64" s="63" t="s">
        <v>281</v>
      </c>
      <c r="B64" s="64" t="s">
        <v>289</v>
      </c>
      <c r="C64" s="64" t="s">
        <v>214</v>
      </c>
      <c r="D64" s="64" t="s">
        <v>243</v>
      </c>
      <c r="E64" s="64" t="s">
        <v>264</v>
      </c>
      <c r="F64" s="82">
        <v>1</v>
      </c>
      <c r="G64" s="64" t="s">
        <v>221</v>
      </c>
      <c r="H64" s="88">
        <v>120</v>
      </c>
      <c r="I64" s="45">
        <f t="shared" si="3"/>
        <v>120</v>
      </c>
      <c r="J64" s="45">
        <f t="shared" si="4"/>
        <v>12</v>
      </c>
      <c r="K64" s="45">
        <f t="shared" si="5"/>
        <v>132</v>
      </c>
      <c r="L64" s="94" t="s">
        <v>212</v>
      </c>
    </row>
    <row r="65" spans="1:12" ht="21.75" customHeight="1" x14ac:dyDescent="0.2">
      <c r="A65" s="63" t="s">
        <v>281</v>
      </c>
      <c r="B65" s="64" t="s">
        <v>290</v>
      </c>
      <c r="C65" s="64" t="s">
        <v>214</v>
      </c>
      <c r="D65" s="64" t="s">
        <v>243</v>
      </c>
      <c r="E65" s="64" t="s">
        <v>264</v>
      </c>
      <c r="F65" s="82">
        <v>1</v>
      </c>
      <c r="G65" s="64" t="s">
        <v>221</v>
      </c>
      <c r="H65" s="88">
        <v>120</v>
      </c>
      <c r="I65" s="45">
        <f t="shared" si="3"/>
        <v>120</v>
      </c>
      <c r="J65" s="45">
        <f t="shared" si="4"/>
        <v>12</v>
      </c>
      <c r="K65" s="45">
        <f t="shared" si="5"/>
        <v>132</v>
      </c>
      <c r="L65" s="94" t="s">
        <v>212</v>
      </c>
    </row>
    <row r="66" spans="1:12" ht="21.75" customHeight="1" x14ac:dyDescent="0.2">
      <c r="A66" s="63" t="s">
        <v>281</v>
      </c>
      <c r="B66" s="64" t="s">
        <v>291</v>
      </c>
      <c r="C66" s="64" t="s">
        <v>214</v>
      </c>
      <c r="D66" s="64" t="s">
        <v>243</v>
      </c>
      <c r="E66" s="64" t="s">
        <v>264</v>
      </c>
      <c r="F66" s="82">
        <v>1</v>
      </c>
      <c r="G66" s="64" t="s">
        <v>221</v>
      </c>
      <c r="H66" s="88">
        <v>860</v>
      </c>
      <c r="I66" s="45">
        <f t="shared" si="3"/>
        <v>860</v>
      </c>
      <c r="J66" s="45">
        <f t="shared" si="4"/>
        <v>86</v>
      </c>
      <c r="K66" s="45">
        <f t="shared" si="5"/>
        <v>946</v>
      </c>
      <c r="L66" s="94" t="s">
        <v>212</v>
      </c>
    </row>
    <row r="67" spans="1:12" ht="21.75" customHeight="1" x14ac:dyDescent="0.2">
      <c r="A67" s="63" t="s">
        <v>281</v>
      </c>
      <c r="B67" s="64" t="s">
        <v>292</v>
      </c>
      <c r="C67" s="64" t="s">
        <v>214</v>
      </c>
      <c r="D67" s="64" t="s">
        <v>243</v>
      </c>
      <c r="E67" s="64" t="s">
        <v>264</v>
      </c>
      <c r="F67" s="82">
        <v>1</v>
      </c>
      <c r="G67" s="64" t="s">
        <v>221</v>
      </c>
      <c r="H67" s="88">
        <v>1030</v>
      </c>
      <c r="I67" s="45">
        <f t="shared" si="3"/>
        <v>1030</v>
      </c>
      <c r="J67" s="45">
        <f t="shared" si="4"/>
        <v>103</v>
      </c>
      <c r="K67" s="45">
        <f t="shared" si="5"/>
        <v>1133</v>
      </c>
      <c r="L67" s="94" t="s">
        <v>212</v>
      </c>
    </row>
    <row r="68" spans="1:12" ht="21.75" customHeight="1" x14ac:dyDescent="0.2">
      <c r="A68" s="63" t="s">
        <v>293</v>
      </c>
      <c r="B68" s="64" t="s">
        <v>294</v>
      </c>
      <c r="C68" s="64" t="s">
        <v>295</v>
      </c>
      <c r="D68" s="64" t="s">
        <v>220</v>
      </c>
      <c r="E68" s="64" t="s">
        <v>264</v>
      </c>
      <c r="F68" s="82">
        <v>1</v>
      </c>
      <c r="G68" s="64" t="s">
        <v>221</v>
      </c>
      <c r="H68" s="88">
        <v>2500</v>
      </c>
      <c r="I68" s="45">
        <f t="shared" si="3"/>
        <v>2500</v>
      </c>
      <c r="J68" s="45">
        <f t="shared" si="4"/>
        <v>250</v>
      </c>
      <c r="K68" s="45">
        <f t="shared" si="5"/>
        <v>2750</v>
      </c>
      <c r="L68" s="94" t="s">
        <v>212</v>
      </c>
    </row>
    <row r="69" spans="1:12" ht="21.75" customHeight="1" x14ac:dyDescent="0.2">
      <c r="A69" s="63" t="s">
        <v>293</v>
      </c>
      <c r="B69" s="64" t="s">
        <v>296</v>
      </c>
      <c r="C69" s="64" t="s">
        <v>297</v>
      </c>
      <c r="D69" s="64" t="s">
        <v>220</v>
      </c>
      <c r="E69" s="64" t="s">
        <v>264</v>
      </c>
      <c r="F69" s="82">
        <v>1</v>
      </c>
      <c r="G69" s="64" t="s">
        <v>221</v>
      </c>
      <c r="H69" s="88">
        <v>500</v>
      </c>
      <c r="I69" s="45">
        <f t="shared" si="3"/>
        <v>500</v>
      </c>
      <c r="J69" s="45">
        <f t="shared" si="4"/>
        <v>50</v>
      </c>
      <c r="K69" s="45">
        <f t="shared" si="5"/>
        <v>550</v>
      </c>
      <c r="L69" s="94" t="s">
        <v>212</v>
      </c>
    </row>
    <row r="70" spans="1:12" ht="21.75" customHeight="1" x14ac:dyDescent="0.2">
      <c r="A70" s="63" t="s">
        <v>293</v>
      </c>
      <c r="B70" s="64" t="s">
        <v>298</v>
      </c>
      <c r="C70" s="64" t="s">
        <v>297</v>
      </c>
      <c r="D70" s="64" t="s">
        <v>220</v>
      </c>
      <c r="E70" s="64" t="s">
        <v>264</v>
      </c>
      <c r="F70" s="82">
        <v>1</v>
      </c>
      <c r="G70" s="64" t="s">
        <v>221</v>
      </c>
      <c r="H70" s="88">
        <v>1500</v>
      </c>
      <c r="I70" s="45">
        <f t="shared" si="3"/>
        <v>1500</v>
      </c>
      <c r="J70" s="45">
        <f t="shared" si="4"/>
        <v>150</v>
      </c>
      <c r="K70" s="45">
        <f t="shared" si="5"/>
        <v>1650</v>
      </c>
      <c r="L70" s="94" t="s">
        <v>212</v>
      </c>
    </row>
    <row r="71" spans="1:12" ht="21.75" customHeight="1" x14ac:dyDescent="0.2">
      <c r="A71" s="63" t="s">
        <v>299</v>
      </c>
      <c r="B71" s="64" t="s">
        <v>299</v>
      </c>
      <c r="C71" s="64" t="s">
        <v>300</v>
      </c>
      <c r="D71" s="64" t="s">
        <v>220</v>
      </c>
      <c r="E71" s="64" t="s">
        <v>210</v>
      </c>
      <c r="F71" s="82">
        <v>1</v>
      </c>
      <c r="G71" s="64" t="s">
        <v>221</v>
      </c>
      <c r="H71" s="88">
        <v>400</v>
      </c>
      <c r="I71" s="45">
        <f t="shared" si="3"/>
        <v>400</v>
      </c>
      <c r="J71" s="45">
        <f t="shared" si="4"/>
        <v>40</v>
      </c>
      <c r="K71" s="45">
        <f t="shared" si="5"/>
        <v>440</v>
      </c>
      <c r="L71" s="94" t="s">
        <v>212</v>
      </c>
    </row>
    <row r="72" spans="1:12" ht="21.75" customHeight="1" x14ac:dyDescent="0.2">
      <c r="A72" s="65" t="s">
        <v>301</v>
      </c>
      <c r="B72" s="66"/>
      <c r="C72" s="66"/>
      <c r="D72" s="66"/>
      <c r="E72" s="66"/>
      <c r="F72" s="83"/>
      <c r="G72" s="67"/>
      <c r="H72" s="89"/>
      <c r="I72" s="68"/>
      <c r="J72" s="68"/>
      <c r="K72" s="68"/>
      <c r="L72" s="95"/>
    </row>
    <row r="73" spans="1:12" ht="21.75" customHeight="1" x14ac:dyDescent="0.2">
      <c r="A73" s="69" t="s">
        <v>240</v>
      </c>
      <c r="B73" s="70" t="s">
        <v>302</v>
      </c>
      <c r="C73" s="70" t="s">
        <v>240</v>
      </c>
      <c r="D73" s="70" t="s">
        <v>303</v>
      </c>
      <c r="E73" s="70" t="s">
        <v>264</v>
      </c>
      <c r="F73" s="84">
        <v>1</v>
      </c>
      <c r="G73" s="70" t="s">
        <v>304</v>
      </c>
      <c r="H73" s="90"/>
      <c r="I73" s="72">
        <f>IF(OR(F73="",H73=""),0,F73*H73)</f>
        <v>0</v>
      </c>
      <c r="J73" s="72">
        <f>IF(I73=0,0,I73*0.1)</f>
        <v>0</v>
      </c>
      <c r="K73" s="72">
        <f>IF(I73=0,0,I73+J73)</f>
        <v>0</v>
      </c>
      <c r="L73" s="96" t="s">
        <v>212</v>
      </c>
    </row>
    <row r="74" spans="1:12" ht="21.75" customHeight="1" x14ac:dyDescent="0.2">
      <c r="A74" s="69" t="s">
        <v>240</v>
      </c>
      <c r="B74" s="70" t="s">
        <v>305</v>
      </c>
      <c r="C74" s="70" t="s">
        <v>306</v>
      </c>
      <c r="D74" s="70" t="s">
        <v>303</v>
      </c>
      <c r="E74" s="70" t="s">
        <v>264</v>
      </c>
      <c r="F74" s="84">
        <v>1</v>
      </c>
      <c r="G74" s="70" t="s">
        <v>304</v>
      </c>
      <c r="H74" s="90"/>
      <c r="I74" s="72">
        <f>IF(OR(F74="",H74=""),0,F74*H74)</f>
        <v>0</v>
      </c>
      <c r="J74" s="72">
        <f>IF(I74=0,0,I74*0.1)</f>
        <v>0</v>
      </c>
      <c r="K74" s="72">
        <f>IF(I74=0,0,I74+J74)</f>
        <v>0</v>
      </c>
      <c r="L74" s="96" t="s">
        <v>212</v>
      </c>
    </row>
    <row r="75" spans="1:12" ht="21.75" customHeight="1" x14ac:dyDescent="0.2">
      <c r="A75" s="69" t="s">
        <v>240</v>
      </c>
      <c r="B75" s="70" t="s">
        <v>307</v>
      </c>
      <c r="C75" s="70" t="s">
        <v>240</v>
      </c>
      <c r="D75" s="70" t="s">
        <v>303</v>
      </c>
      <c r="E75" s="70" t="s">
        <v>264</v>
      </c>
      <c r="F75" s="84">
        <v>1</v>
      </c>
      <c r="G75" s="70" t="s">
        <v>304</v>
      </c>
      <c r="H75" s="90"/>
      <c r="I75" s="72">
        <f>IF(OR(F75="",H75=""),0,F75*H75)</f>
        <v>0</v>
      </c>
      <c r="J75" s="72">
        <f>IF(I75=0,0,I75*0.1)</f>
        <v>0</v>
      </c>
      <c r="K75" s="72">
        <f>IF(I75=0,0,I75+J75)</f>
        <v>0</v>
      </c>
      <c r="L75" s="96" t="s">
        <v>212</v>
      </c>
    </row>
    <row r="76" spans="1:12" ht="21.75" customHeight="1" x14ac:dyDescent="0.2">
      <c r="A76" s="65" t="s">
        <v>308</v>
      </c>
      <c r="B76" s="66"/>
      <c r="C76" s="66"/>
      <c r="D76" s="66"/>
      <c r="E76" s="66"/>
      <c r="F76" s="83"/>
      <c r="G76" s="67"/>
      <c r="H76" s="89"/>
      <c r="I76" s="68"/>
      <c r="J76" s="68"/>
      <c r="K76" s="68"/>
      <c r="L76" s="95"/>
    </row>
    <row r="77" spans="1:12" ht="21.75" customHeight="1" x14ac:dyDescent="0.2">
      <c r="A77" s="63" t="s">
        <v>309</v>
      </c>
      <c r="B77" s="64" t="s">
        <v>310</v>
      </c>
      <c r="C77" s="64" t="s">
        <v>311</v>
      </c>
      <c r="D77" s="64" t="s">
        <v>220</v>
      </c>
      <c r="E77" s="64" t="s">
        <v>264</v>
      </c>
      <c r="F77" s="82">
        <v>1</v>
      </c>
      <c r="G77" s="64" t="s">
        <v>312</v>
      </c>
      <c r="H77" s="88">
        <v>910</v>
      </c>
      <c r="I77" s="45">
        <f t="shared" ref="I77:I100" si="6">IF(OR(F77="",H77=""),0,F77*H77)</f>
        <v>910</v>
      </c>
      <c r="J77" s="45">
        <f t="shared" ref="J77:J100" si="7">IF(I77=0,0,I77*0.1)</f>
        <v>91</v>
      </c>
      <c r="K77" s="45">
        <f t="shared" ref="K77:K100" si="8">IF(I77=0,0,I77+J77)</f>
        <v>1001</v>
      </c>
      <c r="L77" s="94" t="s">
        <v>212</v>
      </c>
    </row>
    <row r="78" spans="1:12" ht="21.75" customHeight="1" x14ac:dyDescent="0.2">
      <c r="A78" s="63" t="s">
        <v>309</v>
      </c>
      <c r="B78" s="64" t="s">
        <v>313</v>
      </c>
      <c r="C78" s="64" t="s">
        <v>311</v>
      </c>
      <c r="D78" s="64" t="s">
        <v>220</v>
      </c>
      <c r="E78" s="64" t="s">
        <v>264</v>
      </c>
      <c r="F78" s="82">
        <v>1</v>
      </c>
      <c r="G78" s="64" t="s">
        <v>312</v>
      </c>
      <c r="H78" s="88">
        <v>35</v>
      </c>
      <c r="I78" s="45">
        <f t="shared" si="6"/>
        <v>35</v>
      </c>
      <c r="J78" s="45">
        <f t="shared" si="7"/>
        <v>3.5</v>
      </c>
      <c r="K78" s="45">
        <f t="shared" si="8"/>
        <v>38.5</v>
      </c>
      <c r="L78" s="94" t="s">
        <v>212</v>
      </c>
    </row>
    <row r="79" spans="1:12" ht="21.75" customHeight="1" x14ac:dyDescent="0.2">
      <c r="A79" s="63" t="s">
        <v>309</v>
      </c>
      <c r="B79" s="64" t="s">
        <v>314</v>
      </c>
      <c r="C79" s="64" t="s">
        <v>311</v>
      </c>
      <c r="D79" s="64" t="s">
        <v>220</v>
      </c>
      <c r="E79" s="64" t="s">
        <v>264</v>
      </c>
      <c r="F79" s="82">
        <v>1</v>
      </c>
      <c r="G79" s="64" t="s">
        <v>312</v>
      </c>
      <c r="H79" s="88">
        <v>160</v>
      </c>
      <c r="I79" s="45">
        <f t="shared" si="6"/>
        <v>160</v>
      </c>
      <c r="J79" s="45">
        <f t="shared" si="7"/>
        <v>16</v>
      </c>
      <c r="K79" s="45">
        <f t="shared" si="8"/>
        <v>176</v>
      </c>
      <c r="L79" s="94" t="s">
        <v>212</v>
      </c>
    </row>
    <row r="80" spans="1:12" ht="21.75" customHeight="1" x14ac:dyDescent="0.2">
      <c r="A80" s="73" t="s">
        <v>315</v>
      </c>
      <c r="B80" s="74" t="s">
        <v>316</v>
      </c>
      <c r="C80" s="74" t="s">
        <v>317</v>
      </c>
      <c r="D80" s="74" t="s">
        <v>318</v>
      </c>
      <c r="E80" s="74" t="s">
        <v>264</v>
      </c>
      <c r="F80" s="85">
        <v>1</v>
      </c>
      <c r="G80" s="74" t="s">
        <v>312</v>
      </c>
      <c r="H80" s="91">
        <v>400</v>
      </c>
      <c r="I80" s="76">
        <f t="shared" si="6"/>
        <v>400</v>
      </c>
      <c r="J80" s="76">
        <f t="shared" si="7"/>
        <v>40</v>
      </c>
      <c r="K80" s="76">
        <f t="shared" si="8"/>
        <v>440</v>
      </c>
      <c r="L80" s="97" t="s">
        <v>212</v>
      </c>
    </row>
    <row r="81" spans="1:12" ht="21.75" customHeight="1" x14ac:dyDescent="0.2">
      <c r="A81" s="73" t="s">
        <v>315</v>
      </c>
      <c r="B81" s="74" t="s">
        <v>319</v>
      </c>
      <c r="C81" s="74" t="s">
        <v>317</v>
      </c>
      <c r="D81" s="74" t="s">
        <v>318</v>
      </c>
      <c r="E81" s="74" t="s">
        <v>320</v>
      </c>
      <c r="F81" s="75">
        <f>MAX(0,'Building Measures'!E10-30)</f>
        <v>110</v>
      </c>
      <c r="G81" s="74" t="s">
        <v>321</v>
      </c>
      <c r="H81" s="91">
        <v>8.5</v>
      </c>
      <c r="I81" s="76">
        <f t="shared" si="6"/>
        <v>935</v>
      </c>
      <c r="J81" s="76">
        <f t="shared" si="7"/>
        <v>93.5</v>
      </c>
      <c r="K81" s="76">
        <f t="shared" si="8"/>
        <v>1028.5</v>
      </c>
      <c r="L81" s="97" t="s">
        <v>212</v>
      </c>
    </row>
    <row r="82" spans="1:12" ht="21.75" customHeight="1" x14ac:dyDescent="0.2">
      <c r="A82" s="73" t="s">
        <v>315</v>
      </c>
      <c r="B82" s="74" t="s">
        <v>322</v>
      </c>
      <c r="C82" s="74" t="s">
        <v>317</v>
      </c>
      <c r="D82" s="74" t="s">
        <v>318</v>
      </c>
      <c r="E82" s="74" t="s">
        <v>323</v>
      </c>
      <c r="F82" s="85">
        <v>1</v>
      </c>
      <c r="G82" s="74" t="s">
        <v>324</v>
      </c>
      <c r="H82" s="91">
        <v>20</v>
      </c>
      <c r="I82" s="76">
        <f t="shared" si="6"/>
        <v>20</v>
      </c>
      <c r="J82" s="76">
        <f t="shared" si="7"/>
        <v>2</v>
      </c>
      <c r="K82" s="76">
        <f t="shared" si="8"/>
        <v>22</v>
      </c>
      <c r="L82" s="97" t="s">
        <v>212</v>
      </c>
    </row>
    <row r="83" spans="1:12" ht="21.75" customHeight="1" x14ac:dyDescent="0.2">
      <c r="A83" s="73" t="s">
        <v>315</v>
      </c>
      <c r="B83" s="74" t="s">
        <v>325</v>
      </c>
      <c r="C83" s="74" t="s">
        <v>317</v>
      </c>
      <c r="D83" s="74" t="s">
        <v>318</v>
      </c>
      <c r="E83" s="74" t="s">
        <v>264</v>
      </c>
      <c r="F83" s="85">
        <v>1</v>
      </c>
      <c r="G83" s="74" t="s">
        <v>312</v>
      </c>
      <c r="H83" s="91">
        <v>140</v>
      </c>
      <c r="I83" s="76">
        <f t="shared" si="6"/>
        <v>140</v>
      </c>
      <c r="J83" s="76">
        <f t="shared" si="7"/>
        <v>14</v>
      </c>
      <c r="K83" s="76">
        <f t="shared" si="8"/>
        <v>154</v>
      </c>
      <c r="L83" s="97" t="s">
        <v>212</v>
      </c>
    </row>
    <row r="84" spans="1:12" ht="21.75" customHeight="1" x14ac:dyDescent="0.2">
      <c r="A84" s="73" t="s">
        <v>315</v>
      </c>
      <c r="B84" s="74" t="s">
        <v>326</v>
      </c>
      <c r="C84" s="74" t="s">
        <v>317</v>
      </c>
      <c r="D84" s="74" t="s">
        <v>318</v>
      </c>
      <c r="E84" s="74" t="s">
        <v>264</v>
      </c>
      <c r="F84" s="85">
        <v>1</v>
      </c>
      <c r="G84" s="74" t="s">
        <v>312</v>
      </c>
      <c r="H84" s="91">
        <v>50</v>
      </c>
      <c r="I84" s="76">
        <f t="shared" si="6"/>
        <v>50</v>
      </c>
      <c r="J84" s="76">
        <f t="shared" si="7"/>
        <v>5</v>
      </c>
      <c r="K84" s="76">
        <f t="shared" si="8"/>
        <v>55</v>
      </c>
      <c r="L84" s="97" t="s">
        <v>212</v>
      </c>
    </row>
    <row r="85" spans="1:12" ht="21.75" customHeight="1" x14ac:dyDescent="0.2">
      <c r="A85" s="73" t="s">
        <v>327</v>
      </c>
      <c r="B85" s="74" t="s">
        <v>328</v>
      </c>
      <c r="C85" s="74" t="s">
        <v>329</v>
      </c>
      <c r="D85" s="74" t="s">
        <v>318</v>
      </c>
      <c r="E85" s="74" t="s">
        <v>264</v>
      </c>
      <c r="F85" s="85">
        <v>1</v>
      </c>
      <c r="G85" s="74" t="s">
        <v>312</v>
      </c>
      <c r="H85" s="91">
        <v>231</v>
      </c>
      <c r="I85" s="76">
        <f t="shared" si="6"/>
        <v>231</v>
      </c>
      <c r="J85" s="76">
        <f t="shared" si="7"/>
        <v>23.1</v>
      </c>
      <c r="K85" s="76">
        <f t="shared" si="8"/>
        <v>254.1</v>
      </c>
      <c r="L85" s="97" t="s">
        <v>212</v>
      </c>
    </row>
    <row r="86" spans="1:12" ht="21.75" customHeight="1" x14ac:dyDescent="0.2">
      <c r="A86" s="73" t="s">
        <v>327</v>
      </c>
      <c r="B86" s="74" t="s">
        <v>330</v>
      </c>
      <c r="C86" s="74" t="s">
        <v>329</v>
      </c>
      <c r="D86" s="74" t="s">
        <v>318</v>
      </c>
      <c r="E86" s="74" t="s">
        <v>264</v>
      </c>
      <c r="F86" s="85">
        <v>1</v>
      </c>
      <c r="G86" s="74" t="s">
        <v>312</v>
      </c>
      <c r="H86" s="91">
        <v>1470</v>
      </c>
      <c r="I86" s="76">
        <f t="shared" si="6"/>
        <v>1470</v>
      </c>
      <c r="J86" s="76">
        <f t="shared" si="7"/>
        <v>147</v>
      </c>
      <c r="K86" s="76">
        <f t="shared" si="8"/>
        <v>1617</v>
      </c>
      <c r="L86" s="97" t="s">
        <v>212</v>
      </c>
    </row>
    <row r="87" spans="1:12" ht="21.75" customHeight="1" x14ac:dyDescent="0.2">
      <c r="A87" s="73" t="s">
        <v>331</v>
      </c>
      <c r="B87" s="74" t="s">
        <v>332</v>
      </c>
      <c r="C87" s="74" t="s">
        <v>30</v>
      </c>
      <c r="D87" s="74" t="s">
        <v>318</v>
      </c>
      <c r="E87" s="74" t="s">
        <v>333</v>
      </c>
      <c r="F87" s="75">
        <f>'Building Measures'!E11</f>
        <v>65</v>
      </c>
      <c r="G87" s="74" t="s">
        <v>27</v>
      </c>
      <c r="H87" s="91">
        <v>120</v>
      </c>
      <c r="I87" s="76">
        <f t="shared" si="6"/>
        <v>7800</v>
      </c>
      <c r="J87" s="76">
        <f t="shared" si="7"/>
        <v>780</v>
      </c>
      <c r="K87" s="76">
        <f t="shared" si="8"/>
        <v>8580</v>
      </c>
      <c r="L87" s="97" t="s">
        <v>212</v>
      </c>
    </row>
    <row r="88" spans="1:12" ht="21.75" customHeight="1" x14ac:dyDescent="0.2">
      <c r="A88" s="73" t="s">
        <v>331</v>
      </c>
      <c r="B88" s="74" t="s">
        <v>334</v>
      </c>
      <c r="C88" s="74" t="s">
        <v>30</v>
      </c>
      <c r="D88" s="74" t="s">
        <v>318</v>
      </c>
      <c r="E88" s="74" t="s">
        <v>335</v>
      </c>
      <c r="F88" s="85">
        <v>1</v>
      </c>
      <c r="G88" s="74" t="s">
        <v>27</v>
      </c>
      <c r="H88" s="91">
        <v>30</v>
      </c>
      <c r="I88" s="76">
        <f t="shared" si="6"/>
        <v>30</v>
      </c>
      <c r="J88" s="76">
        <f t="shared" si="7"/>
        <v>3</v>
      </c>
      <c r="K88" s="76">
        <f t="shared" si="8"/>
        <v>33</v>
      </c>
      <c r="L88" s="97" t="s">
        <v>212</v>
      </c>
    </row>
    <row r="89" spans="1:12" ht="21.75" customHeight="1" x14ac:dyDescent="0.2">
      <c r="A89" s="73" t="s">
        <v>331</v>
      </c>
      <c r="B89" s="74" t="s">
        <v>336</v>
      </c>
      <c r="C89" s="74" t="s">
        <v>30</v>
      </c>
      <c r="D89" s="74" t="s">
        <v>318</v>
      </c>
      <c r="E89" s="74" t="s">
        <v>337</v>
      </c>
      <c r="F89" s="85">
        <v>1</v>
      </c>
      <c r="G89" s="74" t="s">
        <v>312</v>
      </c>
      <c r="H89" s="91">
        <v>300</v>
      </c>
      <c r="I89" s="76">
        <f t="shared" si="6"/>
        <v>300</v>
      </c>
      <c r="J89" s="76">
        <f t="shared" si="7"/>
        <v>30</v>
      </c>
      <c r="K89" s="76">
        <f t="shared" si="8"/>
        <v>330</v>
      </c>
      <c r="L89" s="97" t="s">
        <v>212</v>
      </c>
    </row>
    <row r="90" spans="1:12" ht="21.75" customHeight="1" x14ac:dyDescent="0.2">
      <c r="A90" s="73" t="s">
        <v>331</v>
      </c>
      <c r="B90" s="74" t="s">
        <v>338</v>
      </c>
      <c r="C90" s="74" t="s">
        <v>30</v>
      </c>
      <c r="D90" s="74" t="s">
        <v>318</v>
      </c>
      <c r="E90" s="74" t="s">
        <v>339</v>
      </c>
      <c r="F90" s="85">
        <v>1</v>
      </c>
      <c r="G90" s="74" t="s">
        <v>312</v>
      </c>
      <c r="H90" s="91">
        <v>250</v>
      </c>
      <c r="I90" s="76">
        <f t="shared" si="6"/>
        <v>250</v>
      </c>
      <c r="J90" s="76">
        <f t="shared" si="7"/>
        <v>25</v>
      </c>
      <c r="K90" s="76">
        <f t="shared" si="8"/>
        <v>275</v>
      </c>
      <c r="L90" s="97" t="s">
        <v>212</v>
      </c>
    </row>
    <row r="91" spans="1:12" ht="21.75" customHeight="1" x14ac:dyDescent="0.2">
      <c r="A91" s="73" t="s">
        <v>340</v>
      </c>
      <c r="B91" s="74" t="s">
        <v>341</v>
      </c>
      <c r="C91" s="74" t="s">
        <v>30</v>
      </c>
      <c r="D91" s="74" t="s">
        <v>318</v>
      </c>
      <c r="E91" s="74" t="s">
        <v>264</v>
      </c>
      <c r="F91" s="85">
        <v>1</v>
      </c>
      <c r="G91" s="74" t="s">
        <v>312</v>
      </c>
      <c r="H91" s="91">
        <v>450</v>
      </c>
      <c r="I91" s="76">
        <f t="shared" si="6"/>
        <v>450</v>
      </c>
      <c r="J91" s="76">
        <f t="shared" si="7"/>
        <v>45</v>
      </c>
      <c r="K91" s="76">
        <f t="shared" si="8"/>
        <v>495</v>
      </c>
      <c r="L91" s="97" t="s">
        <v>212</v>
      </c>
    </row>
    <row r="92" spans="1:12" ht="21.75" customHeight="1" x14ac:dyDescent="0.2">
      <c r="A92" s="73" t="s">
        <v>340</v>
      </c>
      <c r="B92" s="74" t="s">
        <v>342</v>
      </c>
      <c r="C92" s="74" t="s">
        <v>30</v>
      </c>
      <c r="D92" s="74" t="s">
        <v>318</v>
      </c>
      <c r="E92" s="74" t="s">
        <v>264</v>
      </c>
      <c r="F92" s="85"/>
      <c r="G92" s="74" t="s">
        <v>343</v>
      </c>
      <c r="H92" s="91">
        <v>25</v>
      </c>
      <c r="I92" s="76">
        <f t="shared" si="6"/>
        <v>0</v>
      </c>
      <c r="J92" s="76">
        <f t="shared" si="7"/>
        <v>0</v>
      </c>
      <c r="K92" s="76">
        <f t="shared" si="8"/>
        <v>0</v>
      </c>
      <c r="L92" s="97" t="s">
        <v>212</v>
      </c>
    </row>
    <row r="93" spans="1:12" ht="21.75" customHeight="1" x14ac:dyDescent="0.2">
      <c r="A93" s="73" t="s">
        <v>340</v>
      </c>
      <c r="B93" s="74" t="s">
        <v>344</v>
      </c>
      <c r="C93" s="74" t="s">
        <v>30</v>
      </c>
      <c r="D93" s="74" t="s">
        <v>318</v>
      </c>
      <c r="E93" s="74" t="s">
        <v>264</v>
      </c>
      <c r="F93" s="85"/>
      <c r="G93" s="74" t="s">
        <v>345</v>
      </c>
      <c r="H93" s="91">
        <v>20</v>
      </c>
      <c r="I93" s="76">
        <f t="shared" si="6"/>
        <v>0</v>
      </c>
      <c r="J93" s="76">
        <f t="shared" si="7"/>
        <v>0</v>
      </c>
      <c r="K93" s="76">
        <f t="shared" si="8"/>
        <v>0</v>
      </c>
      <c r="L93" s="97" t="s">
        <v>212</v>
      </c>
    </row>
    <row r="94" spans="1:12" ht="21.75" customHeight="1" x14ac:dyDescent="0.2">
      <c r="A94" s="73" t="s">
        <v>346</v>
      </c>
      <c r="B94" s="74" t="s">
        <v>347</v>
      </c>
      <c r="C94" s="74" t="s">
        <v>173</v>
      </c>
      <c r="D94" s="74" t="s">
        <v>318</v>
      </c>
      <c r="E94" s="74" t="s">
        <v>348</v>
      </c>
      <c r="F94" s="85">
        <v>1</v>
      </c>
      <c r="G94" s="74" t="s">
        <v>312</v>
      </c>
      <c r="H94" s="91">
        <v>800</v>
      </c>
      <c r="I94" s="76">
        <f t="shared" si="6"/>
        <v>800</v>
      </c>
      <c r="J94" s="76">
        <f t="shared" si="7"/>
        <v>80</v>
      </c>
      <c r="K94" s="76">
        <f t="shared" si="8"/>
        <v>880</v>
      </c>
      <c r="L94" s="97" t="s">
        <v>212</v>
      </c>
    </row>
    <row r="95" spans="1:12" ht="21.75" customHeight="1" x14ac:dyDescent="0.2">
      <c r="A95" s="73" t="s">
        <v>346</v>
      </c>
      <c r="B95" s="74" t="s">
        <v>349</v>
      </c>
      <c r="C95" s="74" t="s">
        <v>173</v>
      </c>
      <c r="D95" s="74" t="s">
        <v>318</v>
      </c>
      <c r="E95" s="74" t="s">
        <v>350</v>
      </c>
      <c r="F95" s="75">
        <f>MAX(0,'Building Measures'!E11-50)</f>
        <v>15</v>
      </c>
      <c r="G95" s="74" t="s">
        <v>27</v>
      </c>
      <c r="H95" s="91">
        <v>15</v>
      </c>
      <c r="I95" s="76">
        <f t="shared" si="6"/>
        <v>225</v>
      </c>
      <c r="J95" s="76">
        <f t="shared" si="7"/>
        <v>22.5</v>
      </c>
      <c r="K95" s="76">
        <f t="shared" si="8"/>
        <v>247.5</v>
      </c>
      <c r="L95" s="97" t="s">
        <v>212</v>
      </c>
    </row>
    <row r="96" spans="1:12" ht="21.75" customHeight="1" x14ac:dyDescent="0.2">
      <c r="A96" s="73" t="s">
        <v>351</v>
      </c>
      <c r="B96" s="74" t="s">
        <v>352</v>
      </c>
      <c r="C96" s="74" t="s">
        <v>353</v>
      </c>
      <c r="D96" s="74" t="s">
        <v>318</v>
      </c>
      <c r="E96" s="74" t="s">
        <v>264</v>
      </c>
      <c r="F96" s="85">
        <v>1</v>
      </c>
      <c r="G96" s="74" t="s">
        <v>312</v>
      </c>
      <c r="H96" s="91">
        <v>220</v>
      </c>
      <c r="I96" s="76">
        <f t="shared" si="6"/>
        <v>220</v>
      </c>
      <c r="J96" s="76">
        <f t="shared" si="7"/>
        <v>22</v>
      </c>
      <c r="K96" s="76">
        <f t="shared" si="8"/>
        <v>242</v>
      </c>
      <c r="L96" s="97" t="s">
        <v>212</v>
      </c>
    </row>
    <row r="97" spans="1:12" ht="21.75" customHeight="1" x14ac:dyDescent="0.2">
      <c r="A97" s="73" t="s">
        <v>351</v>
      </c>
      <c r="B97" s="74" t="s">
        <v>354</v>
      </c>
      <c r="C97" s="74" t="s">
        <v>353</v>
      </c>
      <c r="D97" s="74" t="s">
        <v>318</v>
      </c>
      <c r="E97" s="74" t="s">
        <v>320</v>
      </c>
      <c r="F97" s="75">
        <f>MAX(0,'Building Measures'!E10-30)</f>
        <v>110</v>
      </c>
      <c r="G97" s="74" t="s">
        <v>27</v>
      </c>
      <c r="H97" s="91">
        <v>8</v>
      </c>
      <c r="I97" s="76">
        <f t="shared" si="6"/>
        <v>880</v>
      </c>
      <c r="J97" s="76">
        <f t="shared" si="7"/>
        <v>88</v>
      </c>
      <c r="K97" s="76">
        <f t="shared" si="8"/>
        <v>968</v>
      </c>
      <c r="L97" s="97" t="s">
        <v>212</v>
      </c>
    </row>
    <row r="98" spans="1:12" ht="21.75" customHeight="1" x14ac:dyDescent="0.2">
      <c r="A98" s="73" t="s">
        <v>351</v>
      </c>
      <c r="B98" s="74" t="s">
        <v>355</v>
      </c>
      <c r="C98" s="74" t="s">
        <v>353</v>
      </c>
      <c r="D98" s="74" t="s">
        <v>318</v>
      </c>
      <c r="E98" s="74" t="s">
        <v>264</v>
      </c>
      <c r="F98" s="85">
        <v>1</v>
      </c>
      <c r="G98" s="74" t="s">
        <v>312</v>
      </c>
      <c r="H98" s="91">
        <v>70</v>
      </c>
      <c r="I98" s="76">
        <f t="shared" si="6"/>
        <v>70</v>
      </c>
      <c r="J98" s="76">
        <f t="shared" si="7"/>
        <v>7</v>
      </c>
      <c r="K98" s="76">
        <f t="shared" si="8"/>
        <v>77</v>
      </c>
      <c r="L98" s="97" t="s">
        <v>212</v>
      </c>
    </row>
    <row r="99" spans="1:12" ht="21.75" customHeight="1" x14ac:dyDescent="0.2">
      <c r="A99" s="73" t="s">
        <v>351</v>
      </c>
      <c r="B99" s="74" t="s">
        <v>356</v>
      </c>
      <c r="C99" s="74" t="s">
        <v>353</v>
      </c>
      <c r="D99" s="74" t="s">
        <v>318</v>
      </c>
      <c r="E99" s="74" t="s">
        <v>264</v>
      </c>
      <c r="F99" s="85">
        <v>1</v>
      </c>
      <c r="G99" s="74" t="s">
        <v>312</v>
      </c>
      <c r="H99" s="91">
        <v>110</v>
      </c>
      <c r="I99" s="76">
        <f t="shared" si="6"/>
        <v>110</v>
      </c>
      <c r="J99" s="76">
        <f t="shared" si="7"/>
        <v>11</v>
      </c>
      <c r="K99" s="76">
        <f t="shared" si="8"/>
        <v>121</v>
      </c>
      <c r="L99" s="97" t="s">
        <v>212</v>
      </c>
    </row>
    <row r="100" spans="1:12" ht="21.75" customHeight="1" x14ac:dyDescent="0.2">
      <c r="A100" s="63" t="s">
        <v>357</v>
      </c>
      <c r="B100" s="64" t="s">
        <v>358</v>
      </c>
      <c r="C100" s="64" t="s">
        <v>30</v>
      </c>
      <c r="D100" s="64" t="s">
        <v>209</v>
      </c>
      <c r="E100" s="64" t="s">
        <v>264</v>
      </c>
      <c r="F100" s="82">
        <v>1</v>
      </c>
      <c r="G100" s="64" t="s">
        <v>304</v>
      </c>
      <c r="H100" s="88">
        <v>1500</v>
      </c>
      <c r="I100" s="45">
        <f t="shared" si="6"/>
        <v>1500</v>
      </c>
      <c r="J100" s="45">
        <f t="shared" si="7"/>
        <v>150</v>
      </c>
      <c r="K100" s="45">
        <f t="shared" si="8"/>
        <v>1650</v>
      </c>
      <c r="L100" s="94" t="s">
        <v>212</v>
      </c>
    </row>
    <row r="101" spans="1:12" ht="21.75" customHeight="1" x14ac:dyDescent="0.2">
      <c r="A101" s="65" t="s">
        <v>359</v>
      </c>
      <c r="B101" s="66"/>
      <c r="C101" s="66"/>
      <c r="D101" s="66"/>
      <c r="E101" s="66"/>
      <c r="F101" s="83"/>
      <c r="G101" s="67"/>
      <c r="H101" s="89"/>
      <c r="I101" s="68"/>
      <c r="J101" s="68"/>
      <c r="K101" s="68"/>
      <c r="L101" s="95"/>
    </row>
    <row r="102" spans="1:12" ht="21.75" customHeight="1" x14ac:dyDescent="0.2">
      <c r="A102" s="63" t="s">
        <v>360</v>
      </c>
      <c r="B102" s="64" t="s">
        <v>361</v>
      </c>
      <c r="C102" s="64" t="s">
        <v>164</v>
      </c>
      <c r="D102" s="64" t="s">
        <v>362</v>
      </c>
      <c r="E102" s="64" t="s">
        <v>264</v>
      </c>
      <c r="F102" s="82">
        <v>1</v>
      </c>
      <c r="G102" s="64" t="s">
        <v>312</v>
      </c>
      <c r="H102" s="88"/>
      <c r="I102" s="45">
        <f>IF(OR(F102="",H102=""),0,F102*H102)</f>
        <v>0</v>
      </c>
      <c r="J102" s="45">
        <f>IF(I102=0,0,I102*0.1)</f>
        <v>0</v>
      </c>
      <c r="K102" s="45">
        <f>IF(I102=0,0,I102+J102)</f>
        <v>0</v>
      </c>
      <c r="L102" s="94" t="s">
        <v>212</v>
      </c>
    </row>
    <row r="103" spans="1:12" ht="21.75" customHeight="1" x14ac:dyDescent="0.2">
      <c r="A103" s="63" t="s">
        <v>360</v>
      </c>
      <c r="B103" s="64" t="s">
        <v>363</v>
      </c>
      <c r="C103" s="64" t="s">
        <v>161</v>
      </c>
      <c r="D103" s="64" t="s">
        <v>362</v>
      </c>
      <c r="E103" s="64" t="s">
        <v>264</v>
      </c>
      <c r="F103" s="82">
        <v>1</v>
      </c>
      <c r="G103" s="64" t="s">
        <v>312</v>
      </c>
      <c r="H103" s="88"/>
      <c r="I103" s="45">
        <f>IF(OR(F103="",H103=""),0,F103*H103)</f>
        <v>0</v>
      </c>
      <c r="J103" s="45">
        <f>IF(I103=0,0,I103*0.1)</f>
        <v>0</v>
      </c>
      <c r="K103" s="45">
        <f>IF(I103=0,0,I103+J103)</f>
        <v>0</v>
      </c>
      <c r="L103" s="94" t="s">
        <v>212</v>
      </c>
    </row>
    <row r="104" spans="1:12" ht="21.75" customHeight="1" x14ac:dyDescent="0.2">
      <c r="A104" s="65" t="s">
        <v>364</v>
      </c>
      <c r="B104" s="66"/>
      <c r="C104" s="66"/>
      <c r="D104" s="66"/>
      <c r="E104" s="66"/>
      <c r="F104" s="83"/>
      <c r="G104" s="67"/>
      <c r="H104" s="89"/>
      <c r="I104" s="68"/>
      <c r="J104" s="68"/>
      <c r="K104" s="68"/>
      <c r="L104" s="95"/>
    </row>
    <row r="105" spans="1:12" ht="21.75" customHeight="1" x14ac:dyDescent="0.2">
      <c r="A105" s="69" t="s">
        <v>365</v>
      </c>
      <c r="B105" s="70" t="s">
        <v>366</v>
      </c>
      <c r="C105" s="70" t="s">
        <v>367</v>
      </c>
      <c r="D105" s="70" t="s">
        <v>303</v>
      </c>
      <c r="E105" s="70" t="s">
        <v>264</v>
      </c>
      <c r="F105" s="84">
        <v>1</v>
      </c>
      <c r="G105" s="70" t="s">
        <v>368</v>
      </c>
      <c r="H105" s="90"/>
      <c r="I105" s="72">
        <f t="shared" ref="I105:I114" si="9">IF(OR(F105="",H105=""),0,F105*H105)</f>
        <v>0</v>
      </c>
      <c r="J105" s="72">
        <f t="shared" ref="J105:J114" si="10">IF(I105=0,0,I105*0.1)</f>
        <v>0</v>
      </c>
      <c r="K105" s="72">
        <f t="shared" ref="K105:K114" si="11">IF(I105=0,0,I105+J105)</f>
        <v>0</v>
      </c>
      <c r="L105" s="96" t="s">
        <v>212</v>
      </c>
    </row>
    <row r="106" spans="1:12" ht="21.75" customHeight="1" x14ac:dyDescent="0.2">
      <c r="A106" s="63" t="s">
        <v>365</v>
      </c>
      <c r="B106" s="64" t="s">
        <v>369</v>
      </c>
      <c r="C106" s="64" t="s">
        <v>367</v>
      </c>
      <c r="D106" s="64" t="s">
        <v>243</v>
      </c>
      <c r="E106" s="64" t="s">
        <v>210</v>
      </c>
      <c r="F106" s="82">
        <v>1</v>
      </c>
      <c r="G106" s="64" t="s">
        <v>312</v>
      </c>
      <c r="H106" s="88">
        <v>1500</v>
      </c>
      <c r="I106" s="45">
        <f t="shared" si="9"/>
        <v>1500</v>
      </c>
      <c r="J106" s="45">
        <f t="shared" si="10"/>
        <v>150</v>
      </c>
      <c r="K106" s="45">
        <f t="shared" si="11"/>
        <v>1650</v>
      </c>
      <c r="L106" s="94" t="s">
        <v>212</v>
      </c>
    </row>
    <row r="107" spans="1:12" ht="21.75" customHeight="1" x14ac:dyDescent="0.2">
      <c r="A107" s="73" t="s">
        <v>365</v>
      </c>
      <c r="B107" s="74" t="s">
        <v>370</v>
      </c>
      <c r="C107" s="74" t="s">
        <v>367</v>
      </c>
      <c r="D107" s="74" t="s">
        <v>318</v>
      </c>
      <c r="E107" s="74" t="s">
        <v>264</v>
      </c>
      <c r="F107" s="85">
        <v>1</v>
      </c>
      <c r="G107" s="74" t="s">
        <v>312</v>
      </c>
      <c r="H107" s="91">
        <v>150</v>
      </c>
      <c r="I107" s="76">
        <f t="shared" si="9"/>
        <v>150</v>
      </c>
      <c r="J107" s="76">
        <f t="shared" si="10"/>
        <v>15</v>
      </c>
      <c r="K107" s="76">
        <f t="shared" si="11"/>
        <v>165</v>
      </c>
      <c r="L107" s="97" t="s">
        <v>212</v>
      </c>
    </row>
    <row r="108" spans="1:12" ht="21.75" customHeight="1" x14ac:dyDescent="0.2">
      <c r="A108" s="73" t="s">
        <v>365</v>
      </c>
      <c r="B108" s="74" t="s">
        <v>371</v>
      </c>
      <c r="C108" s="74" t="s">
        <v>367</v>
      </c>
      <c r="D108" s="74" t="s">
        <v>318</v>
      </c>
      <c r="E108" s="74" t="s">
        <v>264</v>
      </c>
      <c r="F108" s="85">
        <v>1</v>
      </c>
      <c r="G108" s="74" t="s">
        <v>312</v>
      </c>
      <c r="H108" s="91">
        <v>200</v>
      </c>
      <c r="I108" s="76">
        <f t="shared" si="9"/>
        <v>200</v>
      </c>
      <c r="J108" s="76">
        <f t="shared" si="10"/>
        <v>20</v>
      </c>
      <c r="K108" s="76">
        <f t="shared" si="11"/>
        <v>220</v>
      </c>
      <c r="L108" s="97" t="s">
        <v>212</v>
      </c>
    </row>
    <row r="109" spans="1:12" ht="21.75" customHeight="1" x14ac:dyDescent="0.2">
      <c r="A109" s="73" t="s">
        <v>365</v>
      </c>
      <c r="B109" s="74" t="s">
        <v>372</v>
      </c>
      <c r="C109" s="74" t="s">
        <v>367</v>
      </c>
      <c r="D109" s="74" t="s">
        <v>318</v>
      </c>
      <c r="E109" s="74" t="s">
        <v>264</v>
      </c>
      <c r="F109" s="85">
        <v>1</v>
      </c>
      <c r="G109" s="74" t="s">
        <v>312</v>
      </c>
      <c r="H109" s="91">
        <v>300</v>
      </c>
      <c r="I109" s="76">
        <f t="shared" si="9"/>
        <v>300</v>
      </c>
      <c r="J109" s="76">
        <f t="shared" si="10"/>
        <v>30</v>
      </c>
      <c r="K109" s="76">
        <f t="shared" si="11"/>
        <v>330</v>
      </c>
      <c r="L109" s="97" t="s">
        <v>212</v>
      </c>
    </row>
    <row r="110" spans="1:12" ht="21.75" customHeight="1" x14ac:dyDescent="0.2">
      <c r="A110" s="73" t="s">
        <v>365</v>
      </c>
      <c r="B110" s="74" t="s">
        <v>373</v>
      </c>
      <c r="C110" s="74" t="s">
        <v>374</v>
      </c>
      <c r="D110" s="74" t="s">
        <v>318</v>
      </c>
      <c r="E110" s="74" t="s">
        <v>264</v>
      </c>
      <c r="F110" s="85">
        <v>1</v>
      </c>
      <c r="G110" s="74" t="s">
        <v>312</v>
      </c>
      <c r="H110" s="91">
        <v>300</v>
      </c>
      <c r="I110" s="76">
        <f t="shared" si="9"/>
        <v>300</v>
      </c>
      <c r="J110" s="76">
        <f t="shared" si="10"/>
        <v>30</v>
      </c>
      <c r="K110" s="76">
        <f t="shared" si="11"/>
        <v>330</v>
      </c>
      <c r="L110" s="97" t="s">
        <v>212</v>
      </c>
    </row>
    <row r="111" spans="1:12" ht="21.75" customHeight="1" x14ac:dyDescent="0.2">
      <c r="A111" s="73" t="s">
        <v>365</v>
      </c>
      <c r="B111" s="74" t="s">
        <v>375</v>
      </c>
      <c r="C111" s="74" t="s">
        <v>374</v>
      </c>
      <c r="D111" s="74" t="s">
        <v>318</v>
      </c>
      <c r="E111" s="74" t="s">
        <v>264</v>
      </c>
      <c r="F111" s="85"/>
      <c r="G111" s="74" t="s">
        <v>376</v>
      </c>
      <c r="H111" s="91">
        <v>150</v>
      </c>
      <c r="I111" s="76">
        <f t="shared" si="9"/>
        <v>0</v>
      </c>
      <c r="J111" s="76">
        <f t="shared" si="10"/>
        <v>0</v>
      </c>
      <c r="K111" s="76">
        <f t="shared" si="11"/>
        <v>0</v>
      </c>
      <c r="L111" s="97" t="s">
        <v>212</v>
      </c>
    </row>
    <row r="112" spans="1:12" ht="21.75" customHeight="1" x14ac:dyDescent="0.2">
      <c r="A112" s="73" t="s">
        <v>365</v>
      </c>
      <c r="B112" s="74" t="s">
        <v>377</v>
      </c>
      <c r="C112" s="74" t="s">
        <v>374</v>
      </c>
      <c r="D112" s="74" t="s">
        <v>318</v>
      </c>
      <c r="E112" s="74" t="s">
        <v>264</v>
      </c>
      <c r="F112" s="85"/>
      <c r="G112" s="74" t="s">
        <v>378</v>
      </c>
      <c r="H112" s="91">
        <v>11.5</v>
      </c>
      <c r="I112" s="76">
        <f t="shared" si="9"/>
        <v>0</v>
      </c>
      <c r="J112" s="76">
        <f t="shared" si="10"/>
        <v>0</v>
      </c>
      <c r="K112" s="76">
        <f t="shared" si="11"/>
        <v>0</v>
      </c>
      <c r="L112" s="97" t="s">
        <v>212</v>
      </c>
    </row>
    <row r="113" spans="1:12" ht="21.75" customHeight="1" x14ac:dyDescent="0.2">
      <c r="A113" s="73" t="s">
        <v>365</v>
      </c>
      <c r="B113" s="74" t="s">
        <v>379</v>
      </c>
      <c r="C113" s="74" t="s">
        <v>374</v>
      </c>
      <c r="D113" s="74" t="s">
        <v>318</v>
      </c>
      <c r="E113" s="74" t="s">
        <v>264</v>
      </c>
      <c r="F113" s="85"/>
      <c r="G113" s="74" t="s">
        <v>376</v>
      </c>
      <c r="H113" s="91">
        <v>450</v>
      </c>
      <c r="I113" s="76">
        <f t="shared" si="9"/>
        <v>0</v>
      </c>
      <c r="J113" s="76">
        <f t="shared" si="10"/>
        <v>0</v>
      </c>
      <c r="K113" s="76">
        <f t="shared" si="11"/>
        <v>0</v>
      </c>
      <c r="L113" s="97" t="s">
        <v>212</v>
      </c>
    </row>
    <row r="114" spans="1:12" ht="21.75" customHeight="1" x14ac:dyDescent="0.2">
      <c r="A114" s="69" t="s">
        <v>380</v>
      </c>
      <c r="B114" s="70" t="s">
        <v>381</v>
      </c>
      <c r="C114" s="70" t="s">
        <v>39</v>
      </c>
      <c r="D114" s="70" t="s">
        <v>303</v>
      </c>
      <c r="E114" s="70" t="s">
        <v>264</v>
      </c>
      <c r="F114" s="84">
        <v>1</v>
      </c>
      <c r="G114" s="70" t="s">
        <v>368</v>
      </c>
      <c r="H114" s="90"/>
      <c r="I114" s="72">
        <f t="shared" si="9"/>
        <v>0</v>
      </c>
      <c r="J114" s="72">
        <f t="shared" si="10"/>
        <v>0</v>
      </c>
      <c r="K114" s="72">
        <f t="shared" si="11"/>
        <v>0</v>
      </c>
      <c r="L114" s="96" t="s">
        <v>212</v>
      </c>
    </row>
    <row r="115" spans="1:12" ht="21.75" customHeight="1" x14ac:dyDescent="0.2">
      <c r="A115" s="65" t="s">
        <v>382</v>
      </c>
      <c r="B115" s="66"/>
      <c r="C115" s="66"/>
      <c r="D115" s="66"/>
      <c r="E115" s="66"/>
      <c r="F115" s="83"/>
      <c r="G115" s="67"/>
      <c r="H115" s="89"/>
      <c r="I115" s="68"/>
      <c r="J115" s="68"/>
      <c r="K115" s="68"/>
      <c r="L115" s="95"/>
    </row>
    <row r="116" spans="1:12" ht="21.75" customHeight="1" x14ac:dyDescent="0.2">
      <c r="A116" s="69" t="s">
        <v>383</v>
      </c>
      <c r="B116" s="70" t="s">
        <v>384</v>
      </c>
      <c r="C116" s="70" t="s">
        <v>47</v>
      </c>
      <c r="D116" s="70" t="s">
        <v>303</v>
      </c>
      <c r="E116" s="70" t="s">
        <v>385</v>
      </c>
      <c r="F116" s="71">
        <f>'Building Measures'!E17</f>
        <v>12</v>
      </c>
      <c r="G116" s="70" t="s">
        <v>368</v>
      </c>
      <c r="H116" s="90"/>
      <c r="I116" s="72">
        <f>IF(OR(F116="",H116=""),0,F116*H116)</f>
        <v>0</v>
      </c>
      <c r="J116" s="72">
        <f>IF(I116=0,0,I116*0.1)</f>
        <v>0</v>
      </c>
      <c r="K116" s="72">
        <f>IF(I116=0,0,I116+J116)</f>
        <v>0</v>
      </c>
      <c r="L116" s="96" t="s">
        <v>212</v>
      </c>
    </row>
    <row r="117" spans="1:12" ht="21.75" customHeight="1" x14ac:dyDescent="0.2">
      <c r="A117" s="65" t="s">
        <v>386</v>
      </c>
      <c r="B117" s="66"/>
      <c r="C117" s="66"/>
      <c r="D117" s="66"/>
      <c r="E117" s="66"/>
      <c r="F117" s="83"/>
      <c r="G117" s="67"/>
      <c r="H117" s="89"/>
      <c r="I117" s="68"/>
      <c r="J117" s="68"/>
      <c r="K117" s="68"/>
      <c r="L117" s="95"/>
    </row>
    <row r="118" spans="1:12" ht="21.75" customHeight="1" x14ac:dyDescent="0.2">
      <c r="A118" s="73" t="s">
        <v>387</v>
      </c>
      <c r="B118" s="74" t="s">
        <v>388</v>
      </c>
      <c r="C118" s="74" t="s">
        <v>389</v>
      </c>
      <c r="D118" s="74" t="s">
        <v>318</v>
      </c>
      <c r="E118" s="74" t="s">
        <v>390</v>
      </c>
      <c r="F118" s="75">
        <f>'Building Measures'!E14</f>
        <v>0</v>
      </c>
      <c r="G118" s="74" t="s">
        <v>391</v>
      </c>
      <c r="H118" s="91">
        <v>232</v>
      </c>
      <c r="I118" s="76">
        <f t="shared" ref="I118:I138" si="12">IF(OR(F118="",H118=""),0,F118*H118)</f>
        <v>0</v>
      </c>
      <c r="J118" s="76">
        <f t="shared" ref="J118:J138" si="13">IF(I118=0,0,I118*0.1)</f>
        <v>0</v>
      </c>
      <c r="K118" s="76">
        <f t="shared" ref="K118:K138" si="14">IF(I118=0,0,I118+J118)</f>
        <v>0</v>
      </c>
      <c r="L118" s="97" t="s">
        <v>168</v>
      </c>
    </row>
    <row r="119" spans="1:12" ht="21.75" customHeight="1" x14ac:dyDescent="0.2">
      <c r="A119" s="73" t="s">
        <v>387</v>
      </c>
      <c r="B119" s="74" t="s">
        <v>392</v>
      </c>
      <c r="C119" s="74" t="s">
        <v>389</v>
      </c>
      <c r="D119" s="74" t="s">
        <v>318</v>
      </c>
      <c r="E119" s="74" t="s">
        <v>393</v>
      </c>
      <c r="F119" s="75">
        <f>'Building Measures'!E12</f>
        <v>260</v>
      </c>
      <c r="G119" s="74" t="s">
        <v>391</v>
      </c>
      <c r="H119" s="91">
        <v>224</v>
      </c>
      <c r="I119" s="76">
        <f t="shared" si="12"/>
        <v>58240</v>
      </c>
      <c r="J119" s="76">
        <f t="shared" si="13"/>
        <v>5824</v>
      </c>
      <c r="K119" s="76">
        <f t="shared" si="14"/>
        <v>64064</v>
      </c>
      <c r="L119" s="97" t="s">
        <v>168</v>
      </c>
    </row>
    <row r="120" spans="1:12" ht="21.75" customHeight="1" x14ac:dyDescent="0.2">
      <c r="A120" s="73" t="s">
        <v>387</v>
      </c>
      <c r="B120" s="74" t="s">
        <v>394</v>
      </c>
      <c r="C120" s="74" t="s">
        <v>389</v>
      </c>
      <c r="D120" s="74" t="s">
        <v>318</v>
      </c>
      <c r="E120" s="74" t="s">
        <v>393</v>
      </c>
      <c r="F120" s="75">
        <f>'Building Measures'!E12</f>
        <v>260</v>
      </c>
      <c r="G120" s="74" t="s">
        <v>391</v>
      </c>
      <c r="H120" s="91">
        <v>240</v>
      </c>
      <c r="I120" s="76">
        <f t="shared" si="12"/>
        <v>62400</v>
      </c>
      <c r="J120" s="76">
        <f t="shared" si="13"/>
        <v>6240</v>
      </c>
      <c r="K120" s="76">
        <f t="shared" si="14"/>
        <v>68640</v>
      </c>
      <c r="L120" s="97" t="s">
        <v>168</v>
      </c>
    </row>
    <row r="121" spans="1:12" ht="21.75" customHeight="1" x14ac:dyDescent="0.2">
      <c r="A121" s="73" t="s">
        <v>395</v>
      </c>
      <c r="B121" s="74" t="s">
        <v>396</v>
      </c>
      <c r="C121" s="74" t="s">
        <v>397</v>
      </c>
      <c r="D121" s="74" t="s">
        <v>318</v>
      </c>
      <c r="E121" s="74" t="s">
        <v>393</v>
      </c>
      <c r="F121" s="75">
        <f>'Building Measures'!E12</f>
        <v>260</v>
      </c>
      <c r="G121" s="74" t="s">
        <v>343</v>
      </c>
      <c r="H121" s="91">
        <v>27</v>
      </c>
      <c r="I121" s="76">
        <f t="shared" si="12"/>
        <v>7020</v>
      </c>
      <c r="J121" s="76">
        <f t="shared" si="13"/>
        <v>702</v>
      </c>
      <c r="K121" s="76">
        <f t="shared" si="14"/>
        <v>7722</v>
      </c>
      <c r="L121" s="97" t="s">
        <v>168</v>
      </c>
    </row>
    <row r="122" spans="1:12" ht="21.75" customHeight="1" x14ac:dyDescent="0.2">
      <c r="A122" s="73" t="s">
        <v>398</v>
      </c>
      <c r="B122" s="74" t="s">
        <v>398</v>
      </c>
      <c r="C122" s="74" t="s">
        <v>397</v>
      </c>
      <c r="D122" s="74" t="s">
        <v>318</v>
      </c>
      <c r="E122" s="74" t="s">
        <v>399</v>
      </c>
      <c r="F122" s="75">
        <f>'Building Measures'!E15</f>
        <v>20</v>
      </c>
      <c r="G122" s="74" t="s">
        <v>343</v>
      </c>
      <c r="H122" s="91">
        <v>31</v>
      </c>
      <c r="I122" s="76">
        <f t="shared" si="12"/>
        <v>620</v>
      </c>
      <c r="J122" s="76">
        <f t="shared" si="13"/>
        <v>62</v>
      </c>
      <c r="K122" s="76">
        <f t="shared" si="14"/>
        <v>682</v>
      </c>
      <c r="L122" s="97" t="s">
        <v>212</v>
      </c>
    </row>
    <row r="123" spans="1:12" ht="21.75" customHeight="1" x14ac:dyDescent="0.2">
      <c r="A123" s="73" t="s">
        <v>400</v>
      </c>
      <c r="B123" s="74" t="s">
        <v>401</v>
      </c>
      <c r="C123" s="74" t="s">
        <v>397</v>
      </c>
      <c r="D123" s="74" t="s">
        <v>318</v>
      </c>
      <c r="E123" s="74" t="s">
        <v>402</v>
      </c>
      <c r="F123" s="75">
        <f>'Building Measures'!E16</f>
        <v>0</v>
      </c>
      <c r="G123" s="74" t="s">
        <v>343</v>
      </c>
      <c r="H123" s="91">
        <v>80</v>
      </c>
      <c r="I123" s="76">
        <f t="shared" si="12"/>
        <v>0</v>
      </c>
      <c r="J123" s="76">
        <f t="shared" si="13"/>
        <v>0</v>
      </c>
      <c r="K123" s="76">
        <f t="shared" si="14"/>
        <v>0</v>
      </c>
      <c r="L123" s="97" t="s">
        <v>168</v>
      </c>
    </row>
    <row r="124" spans="1:12" ht="21.75" customHeight="1" x14ac:dyDescent="0.2">
      <c r="A124" s="73" t="s">
        <v>400</v>
      </c>
      <c r="B124" s="74" t="s">
        <v>403</v>
      </c>
      <c r="C124" s="74" t="s">
        <v>397</v>
      </c>
      <c r="D124" s="74" t="s">
        <v>318</v>
      </c>
      <c r="E124" s="74" t="s">
        <v>402</v>
      </c>
      <c r="F124" s="75">
        <f>'Building Measures'!E16</f>
        <v>0</v>
      </c>
      <c r="G124" s="74" t="s">
        <v>343</v>
      </c>
      <c r="H124" s="91">
        <v>117</v>
      </c>
      <c r="I124" s="76">
        <f t="shared" si="12"/>
        <v>0</v>
      </c>
      <c r="J124" s="76">
        <f t="shared" si="13"/>
        <v>0</v>
      </c>
      <c r="K124" s="76">
        <f t="shared" si="14"/>
        <v>0</v>
      </c>
      <c r="L124" s="97" t="s">
        <v>168</v>
      </c>
    </row>
    <row r="125" spans="1:12" ht="21.75" customHeight="1" x14ac:dyDescent="0.2">
      <c r="A125" s="73" t="s">
        <v>404</v>
      </c>
      <c r="B125" s="74" t="s">
        <v>405</v>
      </c>
      <c r="C125" s="74" t="s">
        <v>397</v>
      </c>
      <c r="D125" s="74" t="s">
        <v>318</v>
      </c>
      <c r="E125" s="74" t="s">
        <v>393</v>
      </c>
      <c r="F125" s="75">
        <f>'Building Measures'!E12</f>
        <v>260</v>
      </c>
      <c r="G125" s="74" t="s">
        <v>343</v>
      </c>
      <c r="H125" s="91">
        <v>2.5</v>
      </c>
      <c r="I125" s="76">
        <f t="shared" si="12"/>
        <v>650</v>
      </c>
      <c r="J125" s="76">
        <f t="shared" si="13"/>
        <v>65</v>
      </c>
      <c r="K125" s="76">
        <f t="shared" si="14"/>
        <v>715</v>
      </c>
      <c r="L125" s="97" t="s">
        <v>212</v>
      </c>
    </row>
    <row r="126" spans="1:12" ht="21.75" customHeight="1" x14ac:dyDescent="0.2">
      <c r="A126" s="73" t="s">
        <v>404</v>
      </c>
      <c r="B126" s="74" t="s">
        <v>406</v>
      </c>
      <c r="C126" s="74" t="s">
        <v>397</v>
      </c>
      <c r="D126" s="74" t="s">
        <v>318</v>
      </c>
      <c r="E126" s="74" t="s">
        <v>393</v>
      </c>
      <c r="F126" s="75">
        <f>'Building Measures'!E12</f>
        <v>260</v>
      </c>
      <c r="G126" s="74" t="s">
        <v>343</v>
      </c>
      <c r="H126" s="91">
        <v>5</v>
      </c>
      <c r="I126" s="76">
        <f t="shared" si="12"/>
        <v>1300</v>
      </c>
      <c r="J126" s="76">
        <f t="shared" si="13"/>
        <v>130</v>
      </c>
      <c r="K126" s="76">
        <f t="shared" si="14"/>
        <v>1430</v>
      </c>
      <c r="L126" s="97" t="s">
        <v>212</v>
      </c>
    </row>
    <row r="127" spans="1:12" ht="21.75" customHeight="1" x14ac:dyDescent="0.2">
      <c r="A127" s="73" t="s">
        <v>407</v>
      </c>
      <c r="B127" s="74" t="s">
        <v>408</v>
      </c>
      <c r="C127" s="74" t="s">
        <v>397</v>
      </c>
      <c r="D127" s="74" t="s">
        <v>318</v>
      </c>
      <c r="E127" s="74" t="s">
        <v>393</v>
      </c>
      <c r="F127" s="75">
        <f>'Building Measures'!E12</f>
        <v>260</v>
      </c>
      <c r="G127" s="74" t="s">
        <v>343</v>
      </c>
      <c r="H127" s="91">
        <v>1.1499999999999999</v>
      </c>
      <c r="I127" s="76">
        <f t="shared" si="12"/>
        <v>299</v>
      </c>
      <c r="J127" s="76">
        <f t="shared" si="13"/>
        <v>29.900000000000002</v>
      </c>
      <c r="K127" s="76">
        <f t="shared" si="14"/>
        <v>328.9</v>
      </c>
      <c r="L127" s="97" t="s">
        <v>212</v>
      </c>
    </row>
    <row r="128" spans="1:12" ht="21.75" customHeight="1" x14ac:dyDescent="0.2">
      <c r="A128" s="73" t="s">
        <v>409</v>
      </c>
      <c r="B128" s="74" t="s">
        <v>410</v>
      </c>
      <c r="C128" s="74" t="s">
        <v>397</v>
      </c>
      <c r="D128" s="74" t="s">
        <v>318</v>
      </c>
      <c r="E128" s="74" t="s">
        <v>393</v>
      </c>
      <c r="F128" s="75">
        <f>'Building Measures'!E12</f>
        <v>260</v>
      </c>
      <c r="G128" s="74" t="s">
        <v>312</v>
      </c>
      <c r="H128" s="91">
        <v>4</v>
      </c>
      <c r="I128" s="76">
        <f t="shared" si="12"/>
        <v>1040</v>
      </c>
      <c r="J128" s="76">
        <f t="shared" si="13"/>
        <v>104</v>
      </c>
      <c r="K128" s="76">
        <f t="shared" si="14"/>
        <v>1144</v>
      </c>
      <c r="L128" s="97" t="s">
        <v>212</v>
      </c>
    </row>
    <row r="129" spans="1:12" ht="21.75" customHeight="1" x14ac:dyDescent="0.2">
      <c r="A129" s="73" t="s">
        <v>409</v>
      </c>
      <c r="B129" s="74" t="s">
        <v>411</v>
      </c>
      <c r="C129" s="74" t="s">
        <v>397</v>
      </c>
      <c r="D129" s="74" t="s">
        <v>318</v>
      </c>
      <c r="E129" s="74" t="s">
        <v>393</v>
      </c>
      <c r="F129" s="75">
        <f>'Building Measures'!E12</f>
        <v>260</v>
      </c>
      <c r="G129" s="74" t="s">
        <v>312</v>
      </c>
      <c r="H129" s="91">
        <v>7</v>
      </c>
      <c r="I129" s="76">
        <f t="shared" si="12"/>
        <v>1820</v>
      </c>
      <c r="J129" s="76">
        <f t="shared" si="13"/>
        <v>182</v>
      </c>
      <c r="K129" s="76">
        <f t="shared" si="14"/>
        <v>2002</v>
      </c>
      <c r="L129" s="97" t="s">
        <v>212</v>
      </c>
    </row>
    <row r="130" spans="1:12" ht="21.75" customHeight="1" x14ac:dyDescent="0.2">
      <c r="A130" s="73" t="s">
        <v>412</v>
      </c>
      <c r="B130" s="74" t="s">
        <v>413</v>
      </c>
      <c r="C130" s="74" t="s">
        <v>397</v>
      </c>
      <c r="D130" s="74" t="s">
        <v>318</v>
      </c>
      <c r="E130" s="74" t="s">
        <v>393</v>
      </c>
      <c r="F130" s="75">
        <f>'Building Measures'!E12</f>
        <v>260</v>
      </c>
      <c r="G130" s="74" t="s">
        <v>312</v>
      </c>
      <c r="H130" s="91">
        <v>14</v>
      </c>
      <c r="I130" s="76">
        <f t="shared" si="12"/>
        <v>3640</v>
      </c>
      <c r="J130" s="76">
        <f t="shared" si="13"/>
        <v>364</v>
      </c>
      <c r="K130" s="76">
        <f t="shared" si="14"/>
        <v>4004</v>
      </c>
      <c r="L130" s="97" t="s">
        <v>212</v>
      </c>
    </row>
    <row r="131" spans="1:12" ht="21.75" customHeight="1" x14ac:dyDescent="0.2">
      <c r="A131" s="73" t="s">
        <v>412</v>
      </c>
      <c r="B131" s="74" t="s">
        <v>414</v>
      </c>
      <c r="C131" s="74" t="s">
        <v>397</v>
      </c>
      <c r="D131" s="74" t="s">
        <v>318</v>
      </c>
      <c r="E131" s="74" t="s">
        <v>393</v>
      </c>
      <c r="F131" s="75">
        <f>'Building Measures'!E12</f>
        <v>260</v>
      </c>
      <c r="G131" s="74" t="s">
        <v>312</v>
      </c>
      <c r="H131" s="91">
        <v>23</v>
      </c>
      <c r="I131" s="76">
        <f t="shared" si="12"/>
        <v>5980</v>
      </c>
      <c r="J131" s="76">
        <f t="shared" si="13"/>
        <v>598</v>
      </c>
      <c r="K131" s="76">
        <f t="shared" si="14"/>
        <v>6578</v>
      </c>
      <c r="L131" s="97" t="s">
        <v>212</v>
      </c>
    </row>
    <row r="132" spans="1:12" ht="21.75" customHeight="1" x14ac:dyDescent="0.2">
      <c r="A132" s="73" t="s">
        <v>415</v>
      </c>
      <c r="B132" s="74" t="s">
        <v>416</v>
      </c>
      <c r="C132" s="74" t="s">
        <v>397</v>
      </c>
      <c r="D132" s="74" t="s">
        <v>318</v>
      </c>
      <c r="E132" s="74" t="s">
        <v>264</v>
      </c>
      <c r="F132" s="85">
        <v>1</v>
      </c>
      <c r="G132" s="74" t="s">
        <v>312</v>
      </c>
      <c r="H132" s="91">
        <v>300</v>
      </c>
      <c r="I132" s="76">
        <f t="shared" si="12"/>
        <v>300</v>
      </c>
      <c r="J132" s="76">
        <f t="shared" si="13"/>
        <v>30</v>
      </c>
      <c r="K132" s="76">
        <f t="shared" si="14"/>
        <v>330</v>
      </c>
      <c r="L132" s="97" t="s">
        <v>212</v>
      </c>
    </row>
    <row r="133" spans="1:12" ht="21.75" customHeight="1" x14ac:dyDescent="0.2">
      <c r="A133" s="73" t="s">
        <v>417</v>
      </c>
      <c r="B133" s="74" t="s">
        <v>418</v>
      </c>
      <c r="C133" s="74" t="s">
        <v>419</v>
      </c>
      <c r="D133" s="74" t="s">
        <v>318</v>
      </c>
      <c r="E133" s="74" t="s">
        <v>420</v>
      </c>
      <c r="F133" s="75">
        <f>'Building Measures'!E13</f>
        <v>52</v>
      </c>
      <c r="G133" s="74" t="s">
        <v>312</v>
      </c>
      <c r="H133" s="91">
        <v>90</v>
      </c>
      <c r="I133" s="76">
        <f t="shared" si="12"/>
        <v>4680</v>
      </c>
      <c r="J133" s="76">
        <f t="shared" si="13"/>
        <v>468</v>
      </c>
      <c r="K133" s="76">
        <f t="shared" si="14"/>
        <v>5148</v>
      </c>
      <c r="L133" s="97" t="s">
        <v>168</v>
      </c>
    </row>
    <row r="134" spans="1:12" ht="21.75" customHeight="1" x14ac:dyDescent="0.2">
      <c r="A134" s="73" t="s">
        <v>417</v>
      </c>
      <c r="B134" s="74" t="s">
        <v>421</v>
      </c>
      <c r="C134" s="74" t="s">
        <v>419</v>
      </c>
      <c r="D134" s="74" t="s">
        <v>318</v>
      </c>
      <c r="E134" s="74" t="s">
        <v>420</v>
      </c>
      <c r="F134" s="75">
        <f>'Building Measures'!E13</f>
        <v>52</v>
      </c>
      <c r="G134" s="74" t="s">
        <v>343</v>
      </c>
      <c r="H134" s="91">
        <v>0.7</v>
      </c>
      <c r="I134" s="76">
        <f t="shared" si="12"/>
        <v>36.4</v>
      </c>
      <c r="J134" s="76">
        <f t="shared" si="13"/>
        <v>3.64</v>
      </c>
      <c r="K134" s="76">
        <f t="shared" si="14"/>
        <v>40.04</v>
      </c>
      <c r="L134" s="97" t="s">
        <v>212</v>
      </c>
    </row>
    <row r="135" spans="1:12" ht="21.75" customHeight="1" x14ac:dyDescent="0.2">
      <c r="A135" s="73" t="s">
        <v>417</v>
      </c>
      <c r="B135" s="74" t="s">
        <v>422</v>
      </c>
      <c r="C135" s="74" t="s">
        <v>419</v>
      </c>
      <c r="D135" s="74" t="s">
        <v>318</v>
      </c>
      <c r="E135" s="74" t="s">
        <v>420</v>
      </c>
      <c r="F135" s="75">
        <f>'Building Measures'!E13</f>
        <v>52</v>
      </c>
      <c r="G135" s="74" t="s">
        <v>27</v>
      </c>
      <c r="H135" s="91">
        <v>7.5</v>
      </c>
      <c r="I135" s="76">
        <f t="shared" si="12"/>
        <v>390</v>
      </c>
      <c r="J135" s="76">
        <f t="shared" si="13"/>
        <v>39</v>
      </c>
      <c r="K135" s="76">
        <f t="shared" si="14"/>
        <v>429</v>
      </c>
      <c r="L135" s="97" t="s">
        <v>168</v>
      </c>
    </row>
    <row r="136" spans="1:12" ht="21.75" customHeight="1" x14ac:dyDescent="0.2">
      <c r="A136" s="73" t="s">
        <v>417</v>
      </c>
      <c r="B136" s="74" t="s">
        <v>423</v>
      </c>
      <c r="C136" s="74" t="s">
        <v>419</v>
      </c>
      <c r="D136" s="74" t="s">
        <v>318</v>
      </c>
      <c r="E136" s="74" t="s">
        <v>420</v>
      </c>
      <c r="F136" s="75">
        <f>'Building Measures'!E13</f>
        <v>52</v>
      </c>
      <c r="G136" s="74" t="s">
        <v>27</v>
      </c>
      <c r="H136" s="91">
        <v>16</v>
      </c>
      <c r="I136" s="76">
        <f t="shared" si="12"/>
        <v>832</v>
      </c>
      <c r="J136" s="76">
        <f t="shared" si="13"/>
        <v>83.2</v>
      </c>
      <c r="K136" s="76">
        <f t="shared" si="14"/>
        <v>915.2</v>
      </c>
      <c r="L136" s="97" t="s">
        <v>212</v>
      </c>
    </row>
    <row r="137" spans="1:12" ht="21.75" customHeight="1" x14ac:dyDescent="0.2">
      <c r="A137" s="73" t="s">
        <v>424</v>
      </c>
      <c r="B137" s="74" t="s">
        <v>425</v>
      </c>
      <c r="C137" s="74" t="s">
        <v>34</v>
      </c>
      <c r="D137" s="74" t="s">
        <v>318</v>
      </c>
      <c r="E137" s="74" t="s">
        <v>393</v>
      </c>
      <c r="F137" s="75">
        <f>'Building Measures'!E12</f>
        <v>260</v>
      </c>
      <c r="G137" s="74" t="s">
        <v>27</v>
      </c>
      <c r="H137" s="91">
        <v>150</v>
      </c>
      <c r="I137" s="76">
        <f t="shared" si="12"/>
        <v>39000</v>
      </c>
      <c r="J137" s="76">
        <f t="shared" si="13"/>
        <v>3900</v>
      </c>
      <c r="K137" s="76">
        <f t="shared" si="14"/>
        <v>42900</v>
      </c>
      <c r="L137" s="97" t="s">
        <v>212</v>
      </c>
    </row>
    <row r="138" spans="1:12" ht="21.75" customHeight="1" x14ac:dyDescent="0.2">
      <c r="A138" s="73" t="s">
        <v>426</v>
      </c>
      <c r="B138" s="74" t="s">
        <v>427</v>
      </c>
      <c r="C138" s="74" t="s">
        <v>428</v>
      </c>
      <c r="D138" s="74" t="s">
        <v>318</v>
      </c>
      <c r="E138" s="74" t="s">
        <v>420</v>
      </c>
      <c r="F138" s="75">
        <f>'Building Measures'!E13</f>
        <v>52</v>
      </c>
      <c r="G138" s="74" t="s">
        <v>27</v>
      </c>
      <c r="H138" s="91">
        <v>3</v>
      </c>
      <c r="I138" s="76">
        <f t="shared" si="12"/>
        <v>156</v>
      </c>
      <c r="J138" s="76">
        <f t="shared" si="13"/>
        <v>15.600000000000001</v>
      </c>
      <c r="K138" s="76">
        <f t="shared" si="14"/>
        <v>171.6</v>
      </c>
      <c r="L138" s="97" t="s">
        <v>212</v>
      </c>
    </row>
    <row r="139" spans="1:12" ht="21.75" customHeight="1" x14ac:dyDescent="0.2">
      <c r="A139" s="65" t="s">
        <v>429</v>
      </c>
      <c r="B139" s="66"/>
      <c r="C139" s="66"/>
      <c r="D139" s="66"/>
      <c r="E139" s="66"/>
      <c r="F139" s="83"/>
      <c r="G139" s="67"/>
      <c r="H139" s="89"/>
      <c r="I139" s="68"/>
      <c r="J139" s="68"/>
      <c r="K139" s="68"/>
      <c r="L139" s="95"/>
    </row>
    <row r="140" spans="1:12" ht="21.75" customHeight="1" x14ac:dyDescent="0.2">
      <c r="A140" s="69" t="s">
        <v>430</v>
      </c>
      <c r="B140" s="70" t="s">
        <v>431</v>
      </c>
      <c r="C140" s="70" t="s">
        <v>432</v>
      </c>
      <c r="D140" s="70" t="s">
        <v>303</v>
      </c>
      <c r="E140" s="70" t="s">
        <v>433</v>
      </c>
      <c r="F140" s="71">
        <f>'Building Measures'!E18</f>
        <v>300</v>
      </c>
      <c r="G140" s="70" t="s">
        <v>368</v>
      </c>
      <c r="H140" s="90">
        <v>150</v>
      </c>
      <c r="I140" s="72">
        <f t="shared" ref="I140:I155" si="15">IF(OR(F140="",H140=""),0,F140*H140)</f>
        <v>45000</v>
      </c>
      <c r="J140" s="72">
        <f t="shared" ref="J140:J155" si="16">IF(I140=0,0,I140*0.1)</f>
        <v>4500</v>
      </c>
      <c r="K140" s="72">
        <f t="shared" ref="K140:K155" si="17">IF(I140=0,0,I140+J140)</f>
        <v>49500</v>
      </c>
      <c r="L140" s="96" t="s">
        <v>212</v>
      </c>
    </row>
    <row r="141" spans="1:12" ht="21.75" customHeight="1" x14ac:dyDescent="0.2">
      <c r="A141" s="73" t="s">
        <v>51</v>
      </c>
      <c r="B141" s="74" t="s">
        <v>434</v>
      </c>
      <c r="C141" s="74" t="s">
        <v>51</v>
      </c>
      <c r="D141" s="74" t="s">
        <v>318</v>
      </c>
      <c r="E141" s="74" t="s">
        <v>433</v>
      </c>
      <c r="F141" s="75">
        <f>'Building Measures'!E18</f>
        <v>300</v>
      </c>
      <c r="G141" s="74" t="s">
        <v>343</v>
      </c>
      <c r="H141" s="91">
        <v>35</v>
      </c>
      <c r="I141" s="76">
        <f t="shared" si="15"/>
        <v>10500</v>
      </c>
      <c r="J141" s="76">
        <f t="shared" si="16"/>
        <v>1050</v>
      </c>
      <c r="K141" s="76">
        <f t="shared" si="17"/>
        <v>11550</v>
      </c>
      <c r="L141" s="97" t="s">
        <v>212</v>
      </c>
    </row>
    <row r="142" spans="1:12" ht="21.75" customHeight="1" x14ac:dyDescent="0.2">
      <c r="A142" s="73" t="s">
        <v>51</v>
      </c>
      <c r="B142" s="74" t="s">
        <v>435</v>
      </c>
      <c r="C142" s="74" t="s">
        <v>329</v>
      </c>
      <c r="D142" s="74" t="s">
        <v>318</v>
      </c>
      <c r="E142" s="74" t="s">
        <v>210</v>
      </c>
      <c r="F142" s="85">
        <v>1</v>
      </c>
      <c r="G142" s="74" t="s">
        <v>312</v>
      </c>
      <c r="H142" s="91">
        <v>1650</v>
      </c>
      <c r="I142" s="76">
        <f t="shared" si="15"/>
        <v>1650</v>
      </c>
      <c r="J142" s="76">
        <f t="shared" si="16"/>
        <v>165</v>
      </c>
      <c r="K142" s="76">
        <f t="shared" si="17"/>
        <v>1815</v>
      </c>
      <c r="L142" s="97" t="s">
        <v>212</v>
      </c>
    </row>
    <row r="143" spans="1:12" ht="21.75" customHeight="1" x14ac:dyDescent="0.2">
      <c r="A143" s="73" t="s">
        <v>51</v>
      </c>
      <c r="B143" s="74" t="s">
        <v>436</v>
      </c>
      <c r="C143" s="74" t="s">
        <v>51</v>
      </c>
      <c r="D143" s="74" t="s">
        <v>318</v>
      </c>
      <c r="E143" s="74" t="s">
        <v>264</v>
      </c>
      <c r="F143" s="85">
        <v>1</v>
      </c>
      <c r="G143" s="74" t="s">
        <v>312</v>
      </c>
      <c r="H143" s="91">
        <v>85</v>
      </c>
      <c r="I143" s="76">
        <f t="shared" si="15"/>
        <v>85</v>
      </c>
      <c r="J143" s="76">
        <f t="shared" si="16"/>
        <v>8.5</v>
      </c>
      <c r="K143" s="76">
        <f t="shared" si="17"/>
        <v>93.5</v>
      </c>
      <c r="L143" s="97" t="s">
        <v>212</v>
      </c>
    </row>
    <row r="144" spans="1:12" ht="21.75" customHeight="1" x14ac:dyDescent="0.2">
      <c r="A144" s="73" t="s">
        <v>51</v>
      </c>
      <c r="B144" s="74" t="s">
        <v>437</v>
      </c>
      <c r="C144" s="74" t="s">
        <v>51</v>
      </c>
      <c r="D144" s="74" t="s">
        <v>318</v>
      </c>
      <c r="E144" s="74" t="s">
        <v>264</v>
      </c>
      <c r="F144" s="85"/>
      <c r="G144" s="74" t="s">
        <v>27</v>
      </c>
      <c r="H144" s="91">
        <v>130</v>
      </c>
      <c r="I144" s="76">
        <f t="shared" si="15"/>
        <v>0</v>
      </c>
      <c r="J144" s="76">
        <f t="shared" si="16"/>
        <v>0</v>
      </c>
      <c r="K144" s="76">
        <f t="shared" si="17"/>
        <v>0</v>
      </c>
      <c r="L144" s="97" t="s">
        <v>212</v>
      </c>
    </row>
    <row r="145" spans="1:12" ht="21.75" customHeight="1" x14ac:dyDescent="0.2">
      <c r="A145" s="73" t="s">
        <v>51</v>
      </c>
      <c r="B145" s="74" t="s">
        <v>438</v>
      </c>
      <c r="C145" s="74" t="s">
        <v>51</v>
      </c>
      <c r="D145" s="74" t="s">
        <v>318</v>
      </c>
      <c r="E145" s="74" t="s">
        <v>264</v>
      </c>
      <c r="F145" s="85">
        <v>1</v>
      </c>
      <c r="G145" s="74" t="s">
        <v>312</v>
      </c>
      <c r="H145" s="91">
        <v>500</v>
      </c>
      <c r="I145" s="76">
        <f t="shared" si="15"/>
        <v>500</v>
      </c>
      <c r="J145" s="76">
        <f t="shared" si="16"/>
        <v>50</v>
      </c>
      <c r="K145" s="76">
        <f t="shared" si="17"/>
        <v>550</v>
      </c>
      <c r="L145" s="97" t="s">
        <v>212</v>
      </c>
    </row>
    <row r="146" spans="1:12" ht="21.75" customHeight="1" x14ac:dyDescent="0.2">
      <c r="A146" s="73" t="s">
        <v>51</v>
      </c>
      <c r="B146" s="74" t="s">
        <v>439</v>
      </c>
      <c r="C146" s="74" t="s">
        <v>51</v>
      </c>
      <c r="D146" s="74" t="s">
        <v>318</v>
      </c>
      <c r="E146" s="74" t="s">
        <v>264</v>
      </c>
      <c r="F146" s="85">
        <v>1</v>
      </c>
      <c r="G146" s="74" t="s">
        <v>312</v>
      </c>
      <c r="H146" s="91">
        <v>500</v>
      </c>
      <c r="I146" s="76">
        <f t="shared" si="15"/>
        <v>500</v>
      </c>
      <c r="J146" s="76">
        <f t="shared" si="16"/>
        <v>50</v>
      </c>
      <c r="K146" s="76">
        <f t="shared" si="17"/>
        <v>550</v>
      </c>
      <c r="L146" s="97" t="s">
        <v>212</v>
      </c>
    </row>
    <row r="147" spans="1:12" ht="21.75" customHeight="1" x14ac:dyDescent="0.2">
      <c r="A147" s="69" t="s">
        <v>440</v>
      </c>
      <c r="B147" s="70" t="s">
        <v>441</v>
      </c>
      <c r="C147" s="70" t="s">
        <v>51</v>
      </c>
      <c r="D147" s="70" t="s">
        <v>303</v>
      </c>
      <c r="E147" s="70" t="s">
        <v>442</v>
      </c>
      <c r="F147" s="71">
        <f>'Building Measures'!E6</f>
        <v>270</v>
      </c>
      <c r="G147" s="70" t="s">
        <v>343</v>
      </c>
      <c r="H147" s="90"/>
      <c r="I147" s="72">
        <f t="shared" si="15"/>
        <v>0</v>
      </c>
      <c r="J147" s="72">
        <f t="shared" si="16"/>
        <v>0</v>
      </c>
      <c r="K147" s="72">
        <f t="shared" si="17"/>
        <v>0</v>
      </c>
      <c r="L147" s="96" t="s">
        <v>212</v>
      </c>
    </row>
    <row r="148" spans="1:12" ht="21.75" customHeight="1" x14ac:dyDescent="0.2">
      <c r="A148" s="73" t="s">
        <v>440</v>
      </c>
      <c r="B148" s="74" t="s">
        <v>443</v>
      </c>
      <c r="C148" s="74" t="s">
        <v>51</v>
      </c>
      <c r="D148" s="74" t="s">
        <v>318</v>
      </c>
      <c r="E148" s="74" t="s">
        <v>442</v>
      </c>
      <c r="F148" s="75">
        <f>'Building Measures'!E6</f>
        <v>270</v>
      </c>
      <c r="G148" s="74" t="s">
        <v>343</v>
      </c>
      <c r="H148" s="91">
        <v>20</v>
      </c>
      <c r="I148" s="76">
        <f t="shared" si="15"/>
        <v>5400</v>
      </c>
      <c r="J148" s="76">
        <f t="shared" si="16"/>
        <v>540</v>
      </c>
      <c r="K148" s="76">
        <f t="shared" si="17"/>
        <v>5940</v>
      </c>
      <c r="L148" s="97" t="s">
        <v>212</v>
      </c>
    </row>
    <row r="149" spans="1:12" ht="21.75" customHeight="1" x14ac:dyDescent="0.2">
      <c r="A149" s="73" t="s">
        <v>444</v>
      </c>
      <c r="B149" s="74" t="s">
        <v>445</v>
      </c>
      <c r="C149" s="74" t="s">
        <v>446</v>
      </c>
      <c r="D149" s="74" t="s">
        <v>318</v>
      </c>
      <c r="E149" s="74" t="s">
        <v>264</v>
      </c>
      <c r="F149" s="85">
        <v>1</v>
      </c>
      <c r="G149" s="74" t="s">
        <v>304</v>
      </c>
      <c r="H149" s="91">
        <v>500</v>
      </c>
      <c r="I149" s="76">
        <f t="shared" si="15"/>
        <v>500</v>
      </c>
      <c r="J149" s="76">
        <f t="shared" si="16"/>
        <v>50</v>
      </c>
      <c r="K149" s="76">
        <f t="shared" si="17"/>
        <v>550</v>
      </c>
      <c r="L149" s="97" t="s">
        <v>168</v>
      </c>
    </row>
    <row r="150" spans="1:12" ht="21.75" customHeight="1" x14ac:dyDescent="0.2">
      <c r="A150" s="69" t="s">
        <v>447</v>
      </c>
      <c r="B150" s="70" t="s">
        <v>448</v>
      </c>
      <c r="C150" s="70" t="s">
        <v>449</v>
      </c>
      <c r="D150" s="70" t="s">
        <v>303</v>
      </c>
      <c r="E150" s="70" t="s">
        <v>264</v>
      </c>
      <c r="F150" s="84">
        <v>1</v>
      </c>
      <c r="G150" s="70" t="s">
        <v>368</v>
      </c>
      <c r="H150" s="90">
        <v>6000</v>
      </c>
      <c r="I150" s="72">
        <f t="shared" si="15"/>
        <v>6000</v>
      </c>
      <c r="J150" s="72">
        <f t="shared" si="16"/>
        <v>600</v>
      </c>
      <c r="K150" s="72">
        <f t="shared" si="17"/>
        <v>6600</v>
      </c>
      <c r="L150" s="96" t="s">
        <v>212</v>
      </c>
    </row>
    <row r="151" spans="1:12" ht="21.75" customHeight="1" x14ac:dyDescent="0.2">
      <c r="A151" s="69" t="s">
        <v>447</v>
      </c>
      <c r="B151" s="70" t="s">
        <v>450</v>
      </c>
      <c r="C151" s="70" t="s">
        <v>329</v>
      </c>
      <c r="D151" s="70" t="s">
        <v>303</v>
      </c>
      <c r="E151" s="70" t="s">
        <v>264</v>
      </c>
      <c r="F151" s="84">
        <v>1</v>
      </c>
      <c r="G151" s="70" t="s">
        <v>368</v>
      </c>
      <c r="H151" s="90">
        <v>1000</v>
      </c>
      <c r="I151" s="72">
        <f t="shared" si="15"/>
        <v>1000</v>
      </c>
      <c r="J151" s="72">
        <f t="shared" si="16"/>
        <v>100</v>
      </c>
      <c r="K151" s="72">
        <f t="shared" si="17"/>
        <v>1100</v>
      </c>
      <c r="L151" s="96" t="s">
        <v>212</v>
      </c>
    </row>
    <row r="152" spans="1:12" ht="21.75" customHeight="1" x14ac:dyDescent="0.2">
      <c r="A152" s="69" t="s">
        <v>447</v>
      </c>
      <c r="B152" s="70" t="s">
        <v>451</v>
      </c>
      <c r="C152" s="70" t="s">
        <v>449</v>
      </c>
      <c r="D152" s="70" t="s">
        <v>303</v>
      </c>
      <c r="E152" s="70" t="s">
        <v>264</v>
      </c>
      <c r="F152" s="84">
        <v>1</v>
      </c>
      <c r="G152" s="70" t="s">
        <v>368</v>
      </c>
      <c r="H152" s="90">
        <v>3000</v>
      </c>
      <c r="I152" s="72">
        <f t="shared" si="15"/>
        <v>3000</v>
      </c>
      <c r="J152" s="72">
        <f t="shared" si="16"/>
        <v>300</v>
      </c>
      <c r="K152" s="72">
        <f t="shared" si="17"/>
        <v>3300</v>
      </c>
      <c r="L152" s="96" t="s">
        <v>212</v>
      </c>
    </row>
    <row r="153" spans="1:12" ht="21.75" customHeight="1" x14ac:dyDescent="0.2">
      <c r="A153" s="73" t="s">
        <v>452</v>
      </c>
      <c r="B153" s="74" t="s">
        <v>453</v>
      </c>
      <c r="C153" s="74" t="s">
        <v>449</v>
      </c>
      <c r="D153" s="74" t="s">
        <v>318</v>
      </c>
      <c r="E153" s="74" t="s">
        <v>454</v>
      </c>
      <c r="F153" s="85">
        <v>1</v>
      </c>
      <c r="G153" s="74" t="s">
        <v>312</v>
      </c>
      <c r="H153" s="91">
        <v>25</v>
      </c>
      <c r="I153" s="76">
        <f t="shared" si="15"/>
        <v>25</v>
      </c>
      <c r="J153" s="76">
        <f t="shared" si="16"/>
        <v>2.5</v>
      </c>
      <c r="K153" s="76">
        <f t="shared" si="17"/>
        <v>27.5</v>
      </c>
      <c r="L153" s="97" t="s">
        <v>212</v>
      </c>
    </row>
    <row r="154" spans="1:12" ht="21.75" customHeight="1" x14ac:dyDescent="0.2">
      <c r="A154" s="73" t="s">
        <v>452</v>
      </c>
      <c r="B154" s="74" t="s">
        <v>455</v>
      </c>
      <c r="C154" s="74" t="s">
        <v>449</v>
      </c>
      <c r="D154" s="74" t="s">
        <v>318</v>
      </c>
      <c r="E154" s="74" t="s">
        <v>454</v>
      </c>
      <c r="F154" s="85">
        <v>1</v>
      </c>
      <c r="G154" s="74" t="s">
        <v>312</v>
      </c>
      <c r="H154" s="91">
        <v>30</v>
      </c>
      <c r="I154" s="76">
        <f t="shared" si="15"/>
        <v>30</v>
      </c>
      <c r="J154" s="76">
        <f t="shared" si="16"/>
        <v>3</v>
      </c>
      <c r="K154" s="76">
        <f t="shared" si="17"/>
        <v>33</v>
      </c>
      <c r="L154" s="97" t="s">
        <v>212</v>
      </c>
    </row>
    <row r="155" spans="1:12" ht="21.75" customHeight="1" x14ac:dyDescent="0.2">
      <c r="A155" s="73" t="s">
        <v>452</v>
      </c>
      <c r="B155" s="74" t="s">
        <v>456</v>
      </c>
      <c r="C155" s="74" t="s">
        <v>449</v>
      </c>
      <c r="D155" s="74" t="s">
        <v>318</v>
      </c>
      <c r="E155" s="74" t="s">
        <v>457</v>
      </c>
      <c r="F155" s="85">
        <v>1</v>
      </c>
      <c r="G155" s="74" t="s">
        <v>312</v>
      </c>
      <c r="H155" s="91">
        <v>408</v>
      </c>
      <c r="I155" s="76">
        <f t="shared" si="15"/>
        <v>408</v>
      </c>
      <c r="J155" s="76">
        <f t="shared" si="16"/>
        <v>40.800000000000004</v>
      </c>
      <c r="K155" s="76">
        <f t="shared" si="17"/>
        <v>448.8</v>
      </c>
      <c r="L155" s="97" t="s">
        <v>212</v>
      </c>
    </row>
    <row r="156" spans="1:12" ht="21.75" customHeight="1" x14ac:dyDescent="0.2">
      <c r="A156" s="65" t="s">
        <v>458</v>
      </c>
      <c r="B156" s="66"/>
      <c r="C156" s="66"/>
      <c r="D156" s="66"/>
      <c r="E156" s="66"/>
      <c r="F156" s="83"/>
      <c r="G156" s="67"/>
      <c r="H156" s="89"/>
      <c r="I156" s="68"/>
      <c r="J156" s="68"/>
      <c r="K156" s="68"/>
      <c r="L156" s="95"/>
    </row>
    <row r="157" spans="1:12" ht="21.75" customHeight="1" x14ac:dyDescent="0.2">
      <c r="A157" s="73" t="s">
        <v>459</v>
      </c>
      <c r="B157" s="74" t="s">
        <v>460</v>
      </c>
      <c r="C157" s="74" t="s">
        <v>461</v>
      </c>
      <c r="D157" s="74" t="s">
        <v>318</v>
      </c>
      <c r="E157" s="74" t="s">
        <v>462</v>
      </c>
      <c r="F157" s="75">
        <f>'Building Measures'!E29*50/1000</f>
        <v>12.5</v>
      </c>
      <c r="G157" s="74" t="s">
        <v>463</v>
      </c>
      <c r="H157" s="91">
        <v>900</v>
      </c>
      <c r="I157" s="76">
        <f t="shared" ref="I157:I175" si="18">IF(OR(F157="",H157=""),0,F157*H157)</f>
        <v>11250</v>
      </c>
      <c r="J157" s="76">
        <f t="shared" ref="J157:J175" si="19">IF(I157=0,0,I157*0.1)</f>
        <v>1125</v>
      </c>
      <c r="K157" s="76">
        <f t="shared" ref="K157:K175" si="20">IF(I157=0,0,I157+J157)</f>
        <v>12375</v>
      </c>
      <c r="L157" s="97" t="s">
        <v>168</v>
      </c>
    </row>
    <row r="158" spans="1:12" ht="21.75" customHeight="1" x14ac:dyDescent="0.2">
      <c r="A158" s="73" t="s">
        <v>459</v>
      </c>
      <c r="B158" s="74" t="s">
        <v>464</v>
      </c>
      <c r="C158" s="74" t="s">
        <v>461</v>
      </c>
      <c r="D158" s="74" t="s">
        <v>318</v>
      </c>
      <c r="E158" s="74" t="s">
        <v>462</v>
      </c>
      <c r="F158" s="75">
        <f>'Building Measures'!E29*50/1000</f>
        <v>12.5</v>
      </c>
      <c r="G158" s="74" t="s">
        <v>463</v>
      </c>
      <c r="H158" s="91">
        <v>700</v>
      </c>
      <c r="I158" s="76">
        <f t="shared" si="18"/>
        <v>8750</v>
      </c>
      <c r="J158" s="76">
        <f t="shared" si="19"/>
        <v>875</v>
      </c>
      <c r="K158" s="76">
        <f t="shared" si="20"/>
        <v>9625</v>
      </c>
      <c r="L158" s="97" t="s">
        <v>168</v>
      </c>
    </row>
    <row r="159" spans="1:12" ht="21.75" customHeight="1" x14ac:dyDescent="0.2">
      <c r="A159" s="73" t="s">
        <v>465</v>
      </c>
      <c r="B159" s="74" t="s">
        <v>466</v>
      </c>
      <c r="C159" s="74" t="s">
        <v>80</v>
      </c>
      <c r="D159" s="74" t="s">
        <v>318</v>
      </c>
      <c r="E159" s="74" t="s">
        <v>462</v>
      </c>
      <c r="F159" s="75">
        <f>'Building Measures'!E29*50/1000</f>
        <v>12.5</v>
      </c>
      <c r="G159" s="74" t="s">
        <v>463</v>
      </c>
      <c r="H159" s="91">
        <v>21</v>
      </c>
      <c r="I159" s="76">
        <f t="shared" si="18"/>
        <v>262.5</v>
      </c>
      <c r="J159" s="76">
        <f t="shared" si="19"/>
        <v>26.25</v>
      </c>
      <c r="K159" s="76">
        <f t="shared" si="20"/>
        <v>288.75</v>
      </c>
      <c r="L159" s="97" t="s">
        <v>212</v>
      </c>
    </row>
    <row r="160" spans="1:12" ht="21.75" customHeight="1" x14ac:dyDescent="0.2">
      <c r="A160" s="73" t="s">
        <v>465</v>
      </c>
      <c r="B160" s="74" t="s">
        <v>467</v>
      </c>
      <c r="C160" s="74" t="s">
        <v>80</v>
      </c>
      <c r="D160" s="74" t="s">
        <v>318</v>
      </c>
      <c r="E160" s="74" t="s">
        <v>462</v>
      </c>
      <c r="F160" s="75">
        <f>'Building Measures'!E29*50/1000</f>
        <v>12.5</v>
      </c>
      <c r="G160" s="74" t="s">
        <v>463</v>
      </c>
      <c r="H160" s="91">
        <v>21</v>
      </c>
      <c r="I160" s="76">
        <f t="shared" si="18"/>
        <v>262.5</v>
      </c>
      <c r="J160" s="76">
        <f t="shared" si="19"/>
        <v>26.25</v>
      </c>
      <c r="K160" s="76">
        <f t="shared" si="20"/>
        <v>288.75</v>
      </c>
      <c r="L160" s="97" t="s">
        <v>212</v>
      </c>
    </row>
    <row r="161" spans="1:12" ht="21.75" customHeight="1" x14ac:dyDescent="0.2">
      <c r="A161" s="73" t="s">
        <v>465</v>
      </c>
      <c r="B161" s="74" t="s">
        <v>468</v>
      </c>
      <c r="C161" s="74" t="s">
        <v>80</v>
      </c>
      <c r="D161" s="74" t="s">
        <v>318</v>
      </c>
      <c r="E161" s="74" t="s">
        <v>264</v>
      </c>
      <c r="F161" s="85">
        <v>1</v>
      </c>
      <c r="G161" s="74" t="s">
        <v>312</v>
      </c>
      <c r="H161" s="91">
        <v>100</v>
      </c>
      <c r="I161" s="76">
        <f t="shared" si="18"/>
        <v>100</v>
      </c>
      <c r="J161" s="76">
        <f t="shared" si="19"/>
        <v>10</v>
      </c>
      <c r="K161" s="76">
        <f t="shared" si="20"/>
        <v>110</v>
      </c>
      <c r="L161" s="97" t="s">
        <v>212</v>
      </c>
    </row>
    <row r="162" spans="1:12" ht="21.75" customHeight="1" x14ac:dyDescent="0.2">
      <c r="A162" s="73" t="s">
        <v>465</v>
      </c>
      <c r="B162" s="74" t="s">
        <v>469</v>
      </c>
      <c r="C162" s="74" t="s">
        <v>80</v>
      </c>
      <c r="D162" s="74" t="s">
        <v>318</v>
      </c>
      <c r="E162" s="74" t="s">
        <v>264</v>
      </c>
      <c r="F162" s="85"/>
      <c r="G162" s="74" t="s">
        <v>470</v>
      </c>
      <c r="H162" s="91">
        <v>50</v>
      </c>
      <c r="I162" s="76">
        <f t="shared" si="18"/>
        <v>0</v>
      </c>
      <c r="J162" s="76">
        <f t="shared" si="19"/>
        <v>0</v>
      </c>
      <c r="K162" s="76">
        <f t="shared" si="20"/>
        <v>0</v>
      </c>
      <c r="L162" s="97" t="s">
        <v>212</v>
      </c>
    </row>
    <row r="163" spans="1:12" ht="21.75" customHeight="1" x14ac:dyDescent="0.2">
      <c r="A163" s="73" t="s">
        <v>465</v>
      </c>
      <c r="B163" s="74" t="s">
        <v>471</v>
      </c>
      <c r="C163" s="74" t="s">
        <v>80</v>
      </c>
      <c r="D163" s="74" t="s">
        <v>318</v>
      </c>
      <c r="E163" s="74" t="s">
        <v>264</v>
      </c>
      <c r="F163" s="85">
        <v>1</v>
      </c>
      <c r="G163" s="74" t="s">
        <v>209</v>
      </c>
      <c r="H163" s="91">
        <v>200</v>
      </c>
      <c r="I163" s="76">
        <f t="shared" si="18"/>
        <v>200</v>
      </c>
      <c r="J163" s="76">
        <f t="shared" si="19"/>
        <v>20</v>
      </c>
      <c r="K163" s="76">
        <f t="shared" si="20"/>
        <v>220</v>
      </c>
      <c r="L163" s="97" t="s">
        <v>212</v>
      </c>
    </row>
    <row r="164" spans="1:12" ht="21.75" customHeight="1" x14ac:dyDescent="0.2">
      <c r="A164" s="73" t="s">
        <v>465</v>
      </c>
      <c r="B164" s="74" t="s">
        <v>472</v>
      </c>
      <c r="C164" s="74" t="s">
        <v>80</v>
      </c>
      <c r="D164" s="74" t="s">
        <v>318</v>
      </c>
      <c r="E164" s="74" t="s">
        <v>264</v>
      </c>
      <c r="F164" s="85">
        <v>1</v>
      </c>
      <c r="G164" s="74" t="s">
        <v>209</v>
      </c>
      <c r="H164" s="91">
        <v>300</v>
      </c>
      <c r="I164" s="76">
        <f t="shared" si="18"/>
        <v>300</v>
      </c>
      <c r="J164" s="76">
        <f t="shared" si="19"/>
        <v>30</v>
      </c>
      <c r="K164" s="76">
        <f t="shared" si="20"/>
        <v>330</v>
      </c>
      <c r="L164" s="97" t="s">
        <v>212</v>
      </c>
    </row>
    <row r="165" spans="1:12" ht="21.75" customHeight="1" x14ac:dyDescent="0.2">
      <c r="A165" s="73" t="s">
        <v>465</v>
      </c>
      <c r="B165" s="74" t="s">
        <v>473</v>
      </c>
      <c r="C165" s="74" t="s">
        <v>80</v>
      </c>
      <c r="D165" s="74" t="s">
        <v>318</v>
      </c>
      <c r="E165" s="74" t="s">
        <v>474</v>
      </c>
      <c r="F165" s="75">
        <f>'Building Measures'!E29/10</f>
        <v>25</v>
      </c>
      <c r="G165" s="74" t="s">
        <v>475</v>
      </c>
      <c r="H165" s="91">
        <v>95</v>
      </c>
      <c r="I165" s="76">
        <f t="shared" si="18"/>
        <v>2375</v>
      </c>
      <c r="J165" s="76">
        <f t="shared" si="19"/>
        <v>237.5</v>
      </c>
      <c r="K165" s="76">
        <f t="shared" si="20"/>
        <v>2612.5</v>
      </c>
      <c r="L165" s="97" t="s">
        <v>212</v>
      </c>
    </row>
    <row r="166" spans="1:12" ht="21.75" customHeight="1" x14ac:dyDescent="0.2">
      <c r="A166" s="73" t="s">
        <v>476</v>
      </c>
      <c r="B166" s="74" t="s">
        <v>477</v>
      </c>
      <c r="C166" s="74" t="s">
        <v>476</v>
      </c>
      <c r="D166" s="74" t="s">
        <v>318</v>
      </c>
      <c r="E166" s="74" t="s">
        <v>462</v>
      </c>
      <c r="F166" s="75">
        <f>'Building Measures'!E29*50/1000</f>
        <v>12.5</v>
      </c>
      <c r="G166" s="74" t="s">
        <v>463</v>
      </c>
      <c r="H166" s="91">
        <v>5</v>
      </c>
      <c r="I166" s="76">
        <f t="shared" si="18"/>
        <v>62.5</v>
      </c>
      <c r="J166" s="76">
        <f t="shared" si="19"/>
        <v>6.25</v>
      </c>
      <c r="K166" s="76">
        <f t="shared" si="20"/>
        <v>68.75</v>
      </c>
      <c r="L166" s="97" t="s">
        <v>212</v>
      </c>
    </row>
    <row r="167" spans="1:12" ht="21.75" customHeight="1" x14ac:dyDescent="0.2">
      <c r="A167" s="73" t="s">
        <v>476</v>
      </c>
      <c r="B167" s="74" t="s">
        <v>478</v>
      </c>
      <c r="C167" s="74" t="s">
        <v>476</v>
      </c>
      <c r="D167" s="74" t="s">
        <v>318</v>
      </c>
      <c r="E167" s="74" t="s">
        <v>479</v>
      </c>
      <c r="F167" s="75">
        <f>'Building Measures'!E29</f>
        <v>250</v>
      </c>
      <c r="G167" s="74" t="s">
        <v>209</v>
      </c>
      <c r="H167" s="91">
        <v>150</v>
      </c>
      <c r="I167" s="76">
        <f t="shared" si="18"/>
        <v>37500</v>
      </c>
      <c r="J167" s="76">
        <f t="shared" si="19"/>
        <v>3750</v>
      </c>
      <c r="K167" s="76">
        <f t="shared" si="20"/>
        <v>41250</v>
      </c>
      <c r="L167" s="97" t="s">
        <v>212</v>
      </c>
    </row>
    <row r="168" spans="1:12" ht="21.75" customHeight="1" x14ac:dyDescent="0.2">
      <c r="A168" s="73" t="s">
        <v>480</v>
      </c>
      <c r="B168" s="74" t="s">
        <v>481</v>
      </c>
      <c r="C168" s="74" t="s">
        <v>461</v>
      </c>
      <c r="D168" s="74" t="s">
        <v>318</v>
      </c>
      <c r="E168" s="74" t="s">
        <v>482</v>
      </c>
      <c r="F168" s="75">
        <f>'Building Measures'!E29*50/1000</f>
        <v>12.5</v>
      </c>
      <c r="G168" s="74" t="s">
        <v>378</v>
      </c>
      <c r="H168" s="91">
        <v>75</v>
      </c>
      <c r="I168" s="76">
        <f t="shared" si="18"/>
        <v>937.5</v>
      </c>
      <c r="J168" s="76">
        <f t="shared" si="19"/>
        <v>93.75</v>
      </c>
      <c r="K168" s="76">
        <f t="shared" si="20"/>
        <v>1031.25</v>
      </c>
      <c r="L168" s="97" t="s">
        <v>168</v>
      </c>
    </row>
    <row r="169" spans="1:12" ht="21.75" customHeight="1" x14ac:dyDescent="0.2">
      <c r="A169" s="73" t="s">
        <v>480</v>
      </c>
      <c r="B169" s="74" t="s">
        <v>483</v>
      </c>
      <c r="C169" s="74" t="s">
        <v>461</v>
      </c>
      <c r="D169" s="74" t="s">
        <v>318</v>
      </c>
      <c r="E169" s="74" t="s">
        <v>484</v>
      </c>
      <c r="F169" s="85">
        <v>1</v>
      </c>
      <c r="G169" s="74" t="s">
        <v>312</v>
      </c>
      <c r="H169" s="91">
        <v>80</v>
      </c>
      <c r="I169" s="76">
        <f t="shared" si="18"/>
        <v>80</v>
      </c>
      <c r="J169" s="76">
        <f t="shared" si="19"/>
        <v>8</v>
      </c>
      <c r="K169" s="76">
        <f t="shared" si="20"/>
        <v>88</v>
      </c>
      <c r="L169" s="97" t="s">
        <v>212</v>
      </c>
    </row>
    <row r="170" spans="1:12" ht="21.75" customHeight="1" x14ac:dyDescent="0.2">
      <c r="A170" s="73" t="s">
        <v>485</v>
      </c>
      <c r="B170" s="74" t="s">
        <v>486</v>
      </c>
      <c r="C170" s="74" t="s">
        <v>487</v>
      </c>
      <c r="D170" s="74" t="s">
        <v>318</v>
      </c>
      <c r="E170" s="74" t="s">
        <v>479</v>
      </c>
      <c r="F170" s="75">
        <f>'Building Measures'!E29</f>
        <v>250</v>
      </c>
      <c r="G170" s="74" t="s">
        <v>304</v>
      </c>
      <c r="H170" s="91"/>
      <c r="I170" s="76">
        <f t="shared" si="18"/>
        <v>0</v>
      </c>
      <c r="J170" s="76">
        <f t="shared" si="19"/>
        <v>0</v>
      </c>
      <c r="K170" s="76">
        <f t="shared" si="20"/>
        <v>0</v>
      </c>
      <c r="L170" s="97" t="s">
        <v>168</v>
      </c>
    </row>
    <row r="171" spans="1:12" ht="21.75" customHeight="1" x14ac:dyDescent="0.2">
      <c r="A171" s="73" t="s">
        <v>488</v>
      </c>
      <c r="B171" s="74" t="s">
        <v>489</v>
      </c>
      <c r="C171" s="74" t="s">
        <v>80</v>
      </c>
      <c r="D171" s="74" t="s">
        <v>318</v>
      </c>
      <c r="E171" s="74" t="s">
        <v>490</v>
      </c>
      <c r="F171" s="75">
        <f>'Building Measures'!E27</f>
        <v>200</v>
      </c>
      <c r="G171" s="74" t="s">
        <v>491</v>
      </c>
      <c r="H171" s="91">
        <v>130</v>
      </c>
      <c r="I171" s="76">
        <f t="shared" si="18"/>
        <v>26000</v>
      </c>
      <c r="J171" s="76">
        <f t="shared" si="19"/>
        <v>2600</v>
      </c>
      <c r="K171" s="76">
        <f t="shared" si="20"/>
        <v>28600</v>
      </c>
      <c r="L171" s="97" t="s">
        <v>168</v>
      </c>
    </row>
    <row r="172" spans="1:12" ht="21.75" customHeight="1" x14ac:dyDescent="0.2">
      <c r="A172" s="73" t="s">
        <v>488</v>
      </c>
      <c r="B172" s="74" t="s">
        <v>492</v>
      </c>
      <c r="C172" s="74" t="s">
        <v>80</v>
      </c>
      <c r="D172" s="74" t="s">
        <v>318</v>
      </c>
      <c r="E172" s="74" t="s">
        <v>490</v>
      </c>
      <c r="F172" s="75">
        <f>'Building Measures'!E27</f>
        <v>200</v>
      </c>
      <c r="G172" s="74" t="s">
        <v>491</v>
      </c>
      <c r="H172" s="91">
        <v>170</v>
      </c>
      <c r="I172" s="76">
        <f t="shared" si="18"/>
        <v>34000</v>
      </c>
      <c r="J172" s="76">
        <f t="shared" si="19"/>
        <v>3400</v>
      </c>
      <c r="K172" s="76">
        <f t="shared" si="20"/>
        <v>37400</v>
      </c>
      <c r="L172" s="97" t="s">
        <v>168</v>
      </c>
    </row>
    <row r="173" spans="1:12" ht="21.75" customHeight="1" x14ac:dyDescent="0.2">
      <c r="A173" s="73" t="s">
        <v>488</v>
      </c>
      <c r="B173" s="74" t="s">
        <v>415</v>
      </c>
      <c r="C173" s="74" t="s">
        <v>80</v>
      </c>
      <c r="D173" s="74" t="s">
        <v>318</v>
      </c>
      <c r="E173" s="74" t="s">
        <v>264</v>
      </c>
      <c r="F173" s="85">
        <v>1</v>
      </c>
      <c r="G173" s="74" t="s">
        <v>312</v>
      </c>
      <c r="H173" s="91">
        <v>30</v>
      </c>
      <c r="I173" s="76">
        <f t="shared" si="18"/>
        <v>30</v>
      </c>
      <c r="J173" s="76">
        <f t="shared" si="19"/>
        <v>3</v>
      </c>
      <c r="K173" s="76">
        <f t="shared" si="20"/>
        <v>33</v>
      </c>
      <c r="L173" s="97" t="s">
        <v>212</v>
      </c>
    </row>
    <row r="174" spans="1:12" ht="21.75" customHeight="1" x14ac:dyDescent="0.2">
      <c r="A174" s="73" t="s">
        <v>493</v>
      </c>
      <c r="B174" s="74" t="s">
        <v>494</v>
      </c>
      <c r="C174" s="74" t="s">
        <v>389</v>
      </c>
      <c r="D174" s="74" t="s">
        <v>318</v>
      </c>
      <c r="E174" s="74" t="s">
        <v>264</v>
      </c>
      <c r="F174" s="85">
        <v>1</v>
      </c>
      <c r="G174" s="74" t="s">
        <v>312</v>
      </c>
      <c r="H174" s="91">
        <v>50</v>
      </c>
      <c r="I174" s="76">
        <f t="shared" si="18"/>
        <v>50</v>
      </c>
      <c r="J174" s="76">
        <f t="shared" si="19"/>
        <v>5</v>
      </c>
      <c r="K174" s="76">
        <f t="shared" si="20"/>
        <v>55</v>
      </c>
      <c r="L174" s="97" t="s">
        <v>212</v>
      </c>
    </row>
    <row r="175" spans="1:12" ht="21.75" customHeight="1" x14ac:dyDescent="0.2">
      <c r="A175" s="73" t="s">
        <v>493</v>
      </c>
      <c r="B175" s="74" t="s">
        <v>495</v>
      </c>
      <c r="C175" s="74" t="s">
        <v>389</v>
      </c>
      <c r="D175" s="74" t="s">
        <v>318</v>
      </c>
      <c r="E175" s="74" t="s">
        <v>264</v>
      </c>
      <c r="F175" s="85">
        <v>1</v>
      </c>
      <c r="G175" s="74" t="s">
        <v>312</v>
      </c>
      <c r="H175" s="91">
        <v>30</v>
      </c>
      <c r="I175" s="76">
        <f t="shared" si="18"/>
        <v>30</v>
      </c>
      <c r="J175" s="76">
        <f t="shared" si="19"/>
        <v>3</v>
      </c>
      <c r="K175" s="76">
        <f t="shared" si="20"/>
        <v>33</v>
      </c>
      <c r="L175" s="97" t="s">
        <v>212</v>
      </c>
    </row>
    <row r="176" spans="1:12" ht="21.75" customHeight="1" x14ac:dyDescent="0.2">
      <c r="A176" s="65" t="s">
        <v>496</v>
      </c>
      <c r="B176" s="66"/>
      <c r="C176" s="66"/>
      <c r="D176" s="66"/>
      <c r="E176" s="66"/>
      <c r="F176" s="83"/>
      <c r="G176" s="67"/>
      <c r="H176" s="89"/>
      <c r="I176" s="68"/>
      <c r="J176" s="68"/>
      <c r="K176" s="68"/>
      <c r="L176" s="95"/>
    </row>
    <row r="177" spans="1:12" ht="21.75" customHeight="1" x14ac:dyDescent="0.2">
      <c r="A177" s="73" t="s">
        <v>497</v>
      </c>
      <c r="B177" s="74" t="s">
        <v>498</v>
      </c>
      <c r="C177" s="74" t="s">
        <v>83</v>
      </c>
      <c r="D177" s="74" t="s">
        <v>318</v>
      </c>
      <c r="E177" s="74" t="s">
        <v>499</v>
      </c>
      <c r="F177" s="75">
        <f>'Building Measures'!E30</f>
        <v>60</v>
      </c>
      <c r="G177" s="74" t="s">
        <v>343</v>
      </c>
      <c r="H177" s="91">
        <v>40</v>
      </c>
      <c r="I177" s="76">
        <f t="shared" ref="I177:I191" si="21">IF(OR(F177="",H177=""),0,F177*H177)</f>
        <v>2400</v>
      </c>
      <c r="J177" s="76">
        <f t="shared" ref="J177:J191" si="22">IF(I177=0,0,I177*0.1)</f>
        <v>240</v>
      </c>
      <c r="K177" s="76">
        <f t="shared" ref="K177:K191" si="23">IF(I177=0,0,I177+J177)</f>
        <v>2640</v>
      </c>
      <c r="L177" s="97" t="s">
        <v>212</v>
      </c>
    </row>
    <row r="178" spans="1:12" ht="21.75" customHeight="1" x14ac:dyDescent="0.2">
      <c r="A178" s="73" t="s">
        <v>497</v>
      </c>
      <c r="B178" s="74" t="s">
        <v>500</v>
      </c>
      <c r="C178" s="74" t="s">
        <v>83</v>
      </c>
      <c r="D178" s="74" t="s">
        <v>318</v>
      </c>
      <c r="E178" s="74" t="s">
        <v>499</v>
      </c>
      <c r="F178" s="75">
        <f>'Building Measures'!E30</f>
        <v>60</v>
      </c>
      <c r="G178" s="74" t="s">
        <v>343</v>
      </c>
      <c r="H178" s="91">
        <v>50</v>
      </c>
      <c r="I178" s="76">
        <f t="shared" si="21"/>
        <v>3000</v>
      </c>
      <c r="J178" s="76">
        <f t="shared" si="22"/>
        <v>300</v>
      </c>
      <c r="K178" s="76">
        <f t="shared" si="23"/>
        <v>3300</v>
      </c>
      <c r="L178" s="97" t="s">
        <v>212</v>
      </c>
    </row>
    <row r="179" spans="1:12" ht="21.75" customHeight="1" x14ac:dyDescent="0.2">
      <c r="A179" s="73" t="s">
        <v>497</v>
      </c>
      <c r="B179" s="74" t="s">
        <v>501</v>
      </c>
      <c r="C179" s="74" t="s">
        <v>83</v>
      </c>
      <c r="D179" s="74" t="s">
        <v>318</v>
      </c>
      <c r="E179" s="74" t="s">
        <v>499</v>
      </c>
      <c r="F179" s="75">
        <f>'Building Measures'!E30</f>
        <v>60</v>
      </c>
      <c r="G179" s="74" t="s">
        <v>343</v>
      </c>
      <c r="H179" s="91">
        <v>50</v>
      </c>
      <c r="I179" s="76">
        <f t="shared" si="21"/>
        <v>3000</v>
      </c>
      <c r="J179" s="76">
        <f t="shared" si="22"/>
        <v>300</v>
      </c>
      <c r="K179" s="76">
        <f t="shared" si="23"/>
        <v>3300</v>
      </c>
      <c r="L179" s="97" t="s">
        <v>212</v>
      </c>
    </row>
    <row r="180" spans="1:12" ht="21.75" customHeight="1" x14ac:dyDescent="0.2">
      <c r="A180" s="73" t="s">
        <v>497</v>
      </c>
      <c r="B180" s="74" t="s">
        <v>502</v>
      </c>
      <c r="C180" s="74" t="s">
        <v>83</v>
      </c>
      <c r="D180" s="74" t="s">
        <v>318</v>
      </c>
      <c r="E180" s="74" t="s">
        <v>499</v>
      </c>
      <c r="F180" s="75">
        <f>'Building Measures'!E30</f>
        <v>60</v>
      </c>
      <c r="G180" s="74" t="s">
        <v>343</v>
      </c>
      <c r="H180" s="91">
        <v>30</v>
      </c>
      <c r="I180" s="76">
        <f t="shared" si="21"/>
        <v>1800</v>
      </c>
      <c r="J180" s="76">
        <f t="shared" si="22"/>
        <v>180</v>
      </c>
      <c r="K180" s="76">
        <f t="shared" si="23"/>
        <v>1980</v>
      </c>
      <c r="L180" s="97" t="s">
        <v>212</v>
      </c>
    </row>
    <row r="181" spans="1:12" ht="21.75" customHeight="1" x14ac:dyDescent="0.2">
      <c r="A181" s="73" t="s">
        <v>497</v>
      </c>
      <c r="B181" s="74" t="s">
        <v>503</v>
      </c>
      <c r="C181" s="74" t="s">
        <v>83</v>
      </c>
      <c r="D181" s="74" t="s">
        <v>318</v>
      </c>
      <c r="E181" s="74" t="s">
        <v>264</v>
      </c>
      <c r="F181" s="85">
        <v>1</v>
      </c>
      <c r="G181" s="74" t="s">
        <v>312</v>
      </c>
      <c r="H181" s="91">
        <v>200</v>
      </c>
      <c r="I181" s="76">
        <f t="shared" si="21"/>
        <v>200</v>
      </c>
      <c r="J181" s="76">
        <f t="shared" si="22"/>
        <v>20</v>
      </c>
      <c r="K181" s="76">
        <f t="shared" si="23"/>
        <v>220</v>
      </c>
      <c r="L181" s="97" t="s">
        <v>212</v>
      </c>
    </row>
    <row r="182" spans="1:12" ht="21.75" customHeight="1" x14ac:dyDescent="0.2">
      <c r="A182" s="73" t="s">
        <v>497</v>
      </c>
      <c r="B182" s="74" t="s">
        <v>504</v>
      </c>
      <c r="C182" s="74" t="s">
        <v>83</v>
      </c>
      <c r="D182" s="74" t="s">
        <v>318</v>
      </c>
      <c r="E182" s="74" t="s">
        <v>264</v>
      </c>
      <c r="F182" s="85">
        <v>1</v>
      </c>
      <c r="G182" s="74" t="s">
        <v>312</v>
      </c>
      <c r="H182" s="91">
        <v>200</v>
      </c>
      <c r="I182" s="76">
        <f t="shared" si="21"/>
        <v>200</v>
      </c>
      <c r="J182" s="76">
        <f t="shared" si="22"/>
        <v>20</v>
      </c>
      <c r="K182" s="76">
        <f t="shared" si="23"/>
        <v>220</v>
      </c>
      <c r="L182" s="97" t="s">
        <v>212</v>
      </c>
    </row>
    <row r="183" spans="1:12" ht="21.75" customHeight="1" x14ac:dyDescent="0.2">
      <c r="A183" s="73" t="s">
        <v>505</v>
      </c>
      <c r="B183" s="74" t="s">
        <v>506</v>
      </c>
      <c r="C183" s="74" t="s">
        <v>507</v>
      </c>
      <c r="D183" s="74" t="s">
        <v>318</v>
      </c>
      <c r="E183" s="74" t="s">
        <v>508</v>
      </c>
      <c r="F183" s="75">
        <f>'Building Measures'!E31</f>
        <v>30</v>
      </c>
      <c r="G183" s="74" t="s">
        <v>304</v>
      </c>
      <c r="H183" s="91"/>
      <c r="I183" s="76">
        <f t="shared" si="21"/>
        <v>0</v>
      </c>
      <c r="J183" s="76">
        <f t="shared" si="22"/>
        <v>0</v>
      </c>
      <c r="K183" s="76">
        <f t="shared" si="23"/>
        <v>0</v>
      </c>
      <c r="L183" s="97" t="s">
        <v>168</v>
      </c>
    </row>
    <row r="184" spans="1:12" ht="21.75" customHeight="1" x14ac:dyDescent="0.2">
      <c r="A184" s="73" t="s">
        <v>509</v>
      </c>
      <c r="B184" s="74" t="s">
        <v>510</v>
      </c>
      <c r="C184" s="74" t="s">
        <v>511</v>
      </c>
      <c r="D184" s="74" t="s">
        <v>318</v>
      </c>
      <c r="E184" s="74" t="s">
        <v>512</v>
      </c>
      <c r="F184" s="75">
        <f>'Building Measures'!E28</f>
        <v>60</v>
      </c>
      <c r="G184" s="74" t="s">
        <v>304</v>
      </c>
      <c r="H184" s="91"/>
      <c r="I184" s="76">
        <f t="shared" si="21"/>
        <v>0</v>
      </c>
      <c r="J184" s="76">
        <f t="shared" si="22"/>
        <v>0</v>
      </c>
      <c r="K184" s="76">
        <f t="shared" si="23"/>
        <v>0</v>
      </c>
      <c r="L184" s="97" t="s">
        <v>168</v>
      </c>
    </row>
    <row r="185" spans="1:12" ht="21.75" customHeight="1" x14ac:dyDescent="0.2">
      <c r="A185" s="73" t="s">
        <v>76</v>
      </c>
      <c r="B185" s="74" t="s">
        <v>513</v>
      </c>
      <c r="C185" s="74" t="s">
        <v>76</v>
      </c>
      <c r="D185" s="74" t="s">
        <v>318</v>
      </c>
      <c r="E185" s="74" t="s">
        <v>514</v>
      </c>
      <c r="F185" s="75">
        <f>'Building Measures'!E32</f>
        <v>35</v>
      </c>
      <c r="G185" s="74" t="s">
        <v>27</v>
      </c>
      <c r="H185" s="91">
        <v>30</v>
      </c>
      <c r="I185" s="76">
        <f t="shared" si="21"/>
        <v>1050</v>
      </c>
      <c r="J185" s="76">
        <f t="shared" si="22"/>
        <v>105</v>
      </c>
      <c r="K185" s="76">
        <f t="shared" si="23"/>
        <v>1155</v>
      </c>
      <c r="L185" s="97" t="s">
        <v>212</v>
      </c>
    </row>
    <row r="186" spans="1:12" ht="21.75" customHeight="1" x14ac:dyDescent="0.2">
      <c r="A186" s="73" t="s">
        <v>76</v>
      </c>
      <c r="B186" s="74" t="s">
        <v>515</v>
      </c>
      <c r="C186" s="74" t="s">
        <v>76</v>
      </c>
      <c r="D186" s="74" t="s">
        <v>318</v>
      </c>
      <c r="E186" s="74" t="s">
        <v>514</v>
      </c>
      <c r="F186" s="75">
        <f>'Building Measures'!E32</f>
        <v>35</v>
      </c>
      <c r="G186" s="74" t="s">
        <v>343</v>
      </c>
      <c r="H186" s="91">
        <v>12</v>
      </c>
      <c r="I186" s="76">
        <f t="shared" si="21"/>
        <v>420</v>
      </c>
      <c r="J186" s="76">
        <f t="shared" si="22"/>
        <v>42</v>
      </c>
      <c r="K186" s="76">
        <f t="shared" si="23"/>
        <v>462</v>
      </c>
      <c r="L186" s="97" t="s">
        <v>212</v>
      </c>
    </row>
    <row r="187" spans="1:12" ht="21.75" customHeight="1" x14ac:dyDescent="0.2">
      <c r="A187" s="73" t="s">
        <v>76</v>
      </c>
      <c r="B187" s="74" t="s">
        <v>516</v>
      </c>
      <c r="C187" s="74" t="s">
        <v>76</v>
      </c>
      <c r="D187" s="74" t="s">
        <v>318</v>
      </c>
      <c r="E187" s="74" t="s">
        <v>508</v>
      </c>
      <c r="F187" s="75">
        <f>'Building Measures'!E31</f>
        <v>30</v>
      </c>
      <c r="G187" s="74" t="s">
        <v>343</v>
      </c>
      <c r="H187" s="91">
        <v>40</v>
      </c>
      <c r="I187" s="76">
        <f t="shared" si="21"/>
        <v>1200</v>
      </c>
      <c r="J187" s="76">
        <f t="shared" si="22"/>
        <v>120</v>
      </c>
      <c r="K187" s="76">
        <f t="shared" si="23"/>
        <v>1320</v>
      </c>
      <c r="L187" s="97" t="s">
        <v>212</v>
      </c>
    </row>
    <row r="188" spans="1:12" ht="21.75" customHeight="1" x14ac:dyDescent="0.2">
      <c r="A188" s="73" t="s">
        <v>76</v>
      </c>
      <c r="B188" s="74" t="s">
        <v>517</v>
      </c>
      <c r="C188" s="74" t="s">
        <v>76</v>
      </c>
      <c r="D188" s="74" t="s">
        <v>318</v>
      </c>
      <c r="E188" s="74" t="s">
        <v>264</v>
      </c>
      <c r="F188" s="85">
        <v>1</v>
      </c>
      <c r="G188" s="74" t="s">
        <v>312</v>
      </c>
      <c r="H188" s="91">
        <v>30</v>
      </c>
      <c r="I188" s="76">
        <f t="shared" si="21"/>
        <v>30</v>
      </c>
      <c r="J188" s="76">
        <f t="shared" si="22"/>
        <v>3</v>
      </c>
      <c r="K188" s="76">
        <f t="shared" si="23"/>
        <v>33</v>
      </c>
      <c r="L188" s="97" t="s">
        <v>212</v>
      </c>
    </row>
    <row r="189" spans="1:12" ht="21.75" customHeight="1" x14ac:dyDescent="0.2">
      <c r="A189" s="73" t="s">
        <v>76</v>
      </c>
      <c r="B189" s="74" t="s">
        <v>518</v>
      </c>
      <c r="C189" s="74" t="s">
        <v>76</v>
      </c>
      <c r="D189" s="74" t="s">
        <v>318</v>
      </c>
      <c r="E189" s="74" t="s">
        <v>264</v>
      </c>
      <c r="F189" s="85"/>
      <c r="G189" s="74" t="s">
        <v>343</v>
      </c>
      <c r="H189" s="91">
        <v>20</v>
      </c>
      <c r="I189" s="76">
        <f t="shared" si="21"/>
        <v>0</v>
      </c>
      <c r="J189" s="76">
        <f t="shared" si="22"/>
        <v>0</v>
      </c>
      <c r="K189" s="76">
        <f t="shared" si="23"/>
        <v>0</v>
      </c>
      <c r="L189" s="97" t="s">
        <v>212</v>
      </c>
    </row>
    <row r="190" spans="1:12" ht="21.75" customHeight="1" x14ac:dyDescent="0.2">
      <c r="A190" s="73" t="s">
        <v>519</v>
      </c>
      <c r="B190" s="74" t="s">
        <v>520</v>
      </c>
      <c r="C190" s="74" t="s">
        <v>511</v>
      </c>
      <c r="D190" s="74" t="s">
        <v>318</v>
      </c>
      <c r="E190" s="74" t="s">
        <v>264</v>
      </c>
      <c r="F190" s="85"/>
      <c r="G190" s="74" t="s">
        <v>27</v>
      </c>
      <c r="H190" s="91">
        <v>70</v>
      </c>
      <c r="I190" s="76">
        <f t="shared" si="21"/>
        <v>0</v>
      </c>
      <c r="J190" s="76">
        <f t="shared" si="22"/>
        <v>0</v>
      </c>
      <c r="K190" s="76">
        <f t="shared" si="23"/>
        <v>0</v>
      </c>
      <c r="L190" s="97" t="s">
        <v>212</v>
      </c>
    </row>
    <row r="191" spans="1:12" ht="21.75" customHeight="1" x14ac:dyDescent="0.2">
      <c r="A191" s="73" t="s">
        <v>519</v>
      </c>
      <c r="B191" s="74" t="s">
        <v>521</v>
      </c>
      <c r="C191" s="74" t="s">
        <v>511</v>
      </c>
      <c r="D191" s="74" t="s">
        <v>318</v>
      </c>
      <c r="E191" s="74" t="s">
        <v>264</v>
      </c>
      <c r="F191" s="85">
        <v>1</v>
      </c>
      <c r="G191" s="74" t="s">
        <v>312</v>
      </c>
      <c r="H191" s="91">
        <v>9</v>
      </c>
      <c r="I191" s="76">
        <f t="shared" si="21"/>
        <v>9</v>
      </c>
      <c r="J191" s="76">
        <f t="shared" si="22"/>
        <v>0.9</v>
      </c>
      <c r="K191" s="76">
        <f t="shared" si="23"/>
        <v>9.9</v>
      </c>
      <c r="L191" s="97" t="s">
        <v>212</v>
      </c>
    </row>
    <row r="192" spans="1:12" ht="21.75" customHeight="1" x14ac:dyDescent="0.2">
      <c r="A192" s="65" t="s">
        <v>522</v>
      </c>
      <c r="B192" s="66"/>
      <c r="C192" s="66"/>
      <c r="D192" s="66"/>
      <c r="E192" s="66"/>
      <c r="F192" s="83"/>
      <c r="G192" s="67"/>
      <c r="H192" s="89"/>
      <c r="I192" s="68"/>
      <c r="J192" s="68"/>
      <c r="K192" s="68"/>
      <c r="L192" s="95"/>
    </row>
    <row r="193" spans="1:12" ht="21.75" customHeight="1" x14ac:dyDescent="0.2">
      <c r="A193" s="69" t="s">
        <v>523</v>
      </c>
      <c r="B193" s="70" t="s">
        <v>524</v>
      </c>
      <c r="C193" s="70" t="s">
        <v>58</v>
      </c>
      <c r="D193" s="70" t="s">
        <v>303</v>
      </c>
      <c r="E193" s="70" t="s">
        <v>264</v>
      </c>
      <c r="F193" s="84">
        <v>1</v>
      </c>
      <c r="G193" s="70" t="s">
        <v>368</v>
      </c>
      <c r="H193" s="90"/>
      <c r="I193" s="72">
        <f>IF(OR(F193="",H193=""),0,F193*H193)</f>
        <v>0</v>
      </c>
      <c r="J193" s="72">
        <f>IF(I193=0,0,I193*0.1)</f>
        <v>0</v>
      </c>
      <c r="K193" s="72">
        <f>IF(I193=0,0,I193+J193)</f>
        <v>0</v>
      </c>
      <c r="L193" s="96" t="s">
        <v>212</v>
      </c>
    </row>
    <row r="194" spans="1:12" ht="21.75" customHeight="1" x14ac:dyDescent="0.2">
      <c r="A194" s="73" t="s">
        <v>525</v>
      </c>
      <c r="B194" s="74" t="s">
        <v>526</v>
      </c>
      <c r="C194" s="74" t="s">
        <v>527</v>
      </c>
      <c r="D194" s="74" t="s">
        <v>318</v>
      </c>
      <c r="E194" s="74" t="s">
        <v>528</v>
      </c>
      <c r="F194" s="75">
        <f>'Building Measures'!E42</f>
        <v>4</v>
      </c>
      <c r="G194" s="74" t="s">
        <v>312</v>
      </c>
      <c r="H194" s="91">
        <v>500</v>
      </c>
      <c r="I194" s="76">
        <f>IF(OR(F194="",H194=""),0,F194*H194)</f>
        <v>2000</v>
      </c>
      <c r="J194" s="76">
        <f>IF(I194=0,0,I194*0.1)</f>
        <v>200</v>
      </c>
      <c r="K194" s="76">
        <f>IF(I194=0,0,I194+J194)</f>
        <v>2200</v>
      </c>
      <c r="L194" s="97" t="s">
        <v>212</v>
      </c>
    </row>
    <row r="195" spans="1:12" ht="21.75" customHeight="1" x14ac:dyDescent="0.2">
      <c r="A195" s="73" t="s">
        <v>529</v>
      </c>
      <c r="B195" s="74" t="s">
        <v>530</v>
      </c>
      <c r="C195" s="74" t="s">
        <v>487</v>
      </c>
      <c r="D195" s="74" t="s">
        <v>318</v>
      </c>
      <c r="E195" s="74" t="s">
        <v>528</v>
      </c>
      <c r="F195" s="75">
        <f>'Building Measures'!E42</f>
        <v>4</v>
      </c>
      <c r="G195" s="74" t="s">
        <v>304</v>
      </c>
      <c r="H195" s="91"/>
      <c r="I195" s="76">
        <f>IF(OR(F195="",H195=""),0,F195*H195)</f>
        <v>0</v>
      </c>
      <c r="J195" s="76">
        <f>IF(I195=0,0,I195*0.1)</f>
        <v>0</v>
      </c>
      <c r="K195" s="76">
        <f>IF(I195=0,0,I195+J195)</f>
        <v>0</v>
      </c>
      <c r="L195" s="97" t="s">
        <v>168</v>
      </c>
    </row>
    <row r="196" spans="1:12" ht="21.75" customHeight="1" x14ac:dyDescent="0.2">
      <c r="A196" s="73" t="s">
        <v>531</v>
      </c>
      <c r="B196" s="74" t="s">
        <v>532</v>
      </c>
      <c r="C196" s="74" t="s">
        <v>51</v>
      </c>
      <c r="D196" s="74" t="s">
        <v>318</v>
      </c>
      <c r="E196" s="74" t="s">
        <v>533</v>
      </c>
      <c r="F196" s="75">
        <f>'Building Measures'!E20</f>
        <v>340</v>
      </c>
      <c r="G196" s="74" t="s">
        <v>343</v>
      </c>
      <c r="H196" s="91">
        <v>12</v>
      </c>
      <c r="I196" s="76">
        <f>IF(OR(F196="",H196=""),0,F196*H196)</f>
        <v>4080</v>
      </c>
      <c r="J196" s="76">
        <f>IF(I196=0,0,I196*0.1)</f>
        <v>408</v>
      </c>
      <c r="K196" s="76">
        <f>IF(I196=0,0,I196+J196)</f>
        <v>4488</v>
      </c>
      <c r="L196" s="97" t="s">
        <v>212</v>
      </c>
    </row>
    <row r="197" spans="1:12" ht="21.75" customHeight="1" x14ac:dyDescent="0.2">
      <c r="A197" s="69" t="s">
        <v>534</v>
      </c>
      <c r="B197" s="70" t="s">
        <v>535</v>
      </c>
      <c r="C197" s="70" t="s">
        <v>58</v>
      </c>
      <c r="D197" s="70" t="s">
        <v>303</v>
      </c>
      <c r="E197" s="70" t="s">
        <v>536</v>
      </c>
      <c r="F197" s="71">
        <f>'Building Measures'!E40</f>
        <v>22</v>
      </c>
      <c r="G197" s="70" t="s">
        <v>221</v>
      </c>
      <c r="H197" s="90"/>
      <c r="I197" s="72">
        <f>IF(OR(F197="",H197=""),0,F197*H197)</f>
        <v>0</v>
      </c>
      <c r="J197" s="72">
        <f>IF(I197=0,0,I197*0.1)</f>
        <v>0</v>
      </c>
      <c r="K197" s="72">
        <f>IF(I197=0,0,I197+J197)</f>
        <v>0</v>
      </c>
      <c r="L197" s="96" t="s">
        <v>212</v>
      </c>
    </row>
    <row r="198" spans="1:12" ht="21.75" customHeight="1" x14ac:dyDescent="0.2">
      <c r="A198" s="65" t="s">
        <v>537</v>
      </c>
      <c r="B198" s="66"/>
      <c r="C198" s="66"/>
      <c r="D198" s="66"/>
      <c r="E198" s="66"/>
      <c r="F198" s="83"/>
      <c r="G198" s="67"/>
      <c r="H198" s="89"/>
      <c r="I198" s="68"/>
      <c r="J198" s="68"/>
      <c r="K198" s="68"/>
      <c r="L198" s="95"/>
    </row>
    <row r="199" spans="1:12" ht="21.75" customHeight="1" x14ac:dyDescent="0.2">
      <c r="A199" s="69" t="s">
        <v>538</v>
      </c>
      <c r="B199" s="70" t="s">
        <v>539</v>
      </c>
      <c r="C199" s="70" t="s">
        <v>73</v>
      </c>
      <c r="D199" s="70" t="s">
        <v>303</v>
      </c>
      <c r="E199" s="70" t="s">
        <v>490</v>
      </c>
      <c r="F199" s="71">
        <f>'Building Measures'!E27</f>
        <v>200</v>
      </c>
      <c r="G199" s="70" t="s">
        <v>368</v>
      </c>
      <c r="H199" s="90"/>
      <c r="I199" s="72">
        <f t="shared" ref="I199:I212" si="24">IF(OR(F199="",H199=""),0,F199*H199)</f>
        <v>0</v>
      </c>
      <c r="J199" s="72">
        <f t="shared" ref="J199:J212" si="25">IF(I199=0,0,I199*0.1)</f>
        <v>0</v>
      </c>
      <c r="K199" s="72">
        <f t="shared" ref="K199:K212" si="26">IF(I199=0,0,I199+J199)</f>
        <v>0</v>
      </c>
      <c r="L199" s="96" t="s">
        <v>168</v>
      </c>
    </row>
    <row r="200" spans="1:12" ht="21.75" customHeight="1" x14ac:dyDescent="0.2">
      <c r="A200" s="69" t="s">
        <v>538</v>
      </c>
      <c r="B200" s="70" t="s">
        <v>540</v>
      </c>
      <c r="C200" s="70" t="s">
        <v>73</v>
      </c>
      <c r="D200" s="70" t="s">
        <v>303</v>
      </c>
      <c r="E200" s="70" t="s">
        <v>490</v>
      </c>
      <c r="F200" s="71">
        <f>'Building Measures'!E27</f>
        <v>200</v>
      </c>
      <c r="G200" s="70" t="s">
        <v>27</v>
      </c>
      <c r="H200" s="90">
        <v>30</v>
      </c>
      <c r="I200" s="72">
        <f t="shared" si="24"/>
        <v>6000</v>
      </c>
      <c r="J200" s="72">
        <f t="shared" si="25"/>
        <v>600</v>
      </c>
      <c r="K200" s="72">
        <f t="shared" si="26"/>
        <v>6600</v>
      </c>
      <c r="L200" s="96" t="s">
        <v>212</v>
      </c>
    </row>
    <row r="201" spans="1:12" ht="21.75" customHeight="1" x14ac:dyDescent="0.2">
      <c r="A201" s="69" t="s">
        <v>538</v>
      </c>
      <c r="B201" s="70" t="s">
        <v>541</v>
      </c>
      <c r="C201" s="70" t="s">
        <v>73</v>
      </c>
      <c r="D201" s="70" t="s">
        <v>303</v>
      </c>
      <c r="E201" s="70" t="s">
        <v>490</v>
      </c>
      <c r="F201" s="71">
        <f>'Building Measures'!E27</f>
        <v>200</v>
      </c>
      <c r="G201" s="70" t="s">
        <v>27</v>
      </c>
      <c r="H201" s="90">
        <v>30</v>
      </c>
      <c r="I201" s="72">
        <f t="shared" si="24"/>
        <v>6000</v>
      </c>
      <c r="J201" s="72">
        <f t="shared" si="25"/>
        <v>600</v>
      </c>
      <c r="K201" s="72">
        <f t="shared" si="26"/>
        <v>6600</v>
      </c>
      <c r="L201" s="96" t="s">
        <v>212</v>
      </c>
    </row>
    <row r="202" spans="1:12" ht="21.75" customHeight="1" x14ac:dyDescent="0.2">
      <c r="A202" s="69" t="s">
        <v>538</v>
      </c>
      <c r="B202" s="70" t="s">
        <v>542</v>
      </c>
      <c r="C202" s="70" t="s">
        <v>73</v>
      </c>
      <c r="D202" s="70" t="s">
        <v>303</v>
      </c>
      <c r="E202" s="70" t="s">
        <v>490</v>
      </c>
      <c r="F202" s="71">
        <f>'Building Measures'!E27</f>
        <v>200</v>
      </c>
      <c r="G202" s="70" t="s">
        <v>27</v>
      </c>
      <c r="H202" s="90">
        <v>25</v>
      </c>
      <c r="I202" s="72">
        <f t="shared" si="24"/>
        <v>5000</v>
      </c>
      <c r="J202" s="72">
        <f t="shared" si="25"/>
        <v>500</v>
      </c>
      <c r="K202" s="72">
        <f t="shared" si="26"/>
        <v>5500</v>
      </c>
      <c r="L202" s="96" t="s">
        <v>212</v>
      </c>
    </row>
    <row r="203" spans="1:12" ht="21.75" customHeight="1" x14ac:dyDescent="0.2">
      <c r="A203" s="69" t="s">
        <v>538</v>
      </c>
      <c r="B203" s="70" t="s">
        <v>543</v>
      </c>
      <c r="C203" s="70" t="s">
        <v>73</v>
      </c>
      <c r="D203" s="70" t="s">
        <v>303</v>
      </c>
      <c r="E203" s="70" t="s">
        <v>490</v>
      </c>
      <c r="F203" s="71">
        <f>'Building Measures'!E27</f>
        <v>200</v>
      </c>
      <c r="G203" s="70" t="s">
        <v>27</v>
      </c>
      <c r="H203" s="90">
        <v>30</v>
      </c>
      <c r="I203" s="72">
        <f t="shared" si="24"/>
        <v>6000</v>
      </c>
      <c r="J203" s="72">
        <f t="shared" si="25"/>
        <v>600</v>
      </c>
      <c r="K203" s="72">
        <f t="shared" si="26"/>
        <v>6600</v>
      </c>
      <c r="L203" s="96" t="s">
        <v>212</v>
      </c>
    </row>
    <row r="204" spans="1:12" ht="21.75" customHeight="1" x14ac:dyDescent="0.2">
      <c r="A204" s="73" t="s">
        <v>544</v>
      </c>
      <c r="B204" s="74" t="s">
        <v>545</v>
      </c>
      <c r="C204" s="74" t="s">
        <v>546</v>
      </c>
      <c r="D204" s="74" t="s">
        <v>318</v>
      </c>
      <c r="E204" s="74" t="s">
        <v>490</v>
      </c>
      <c r="F204" s="75">
        <f>'Building Measures'!E27</f>
        <v>200</v>
      </c>
      <c r="G204" s="74" t="s">
        <v>343</v>
      </c>
      <c r="H204" s="91">
        <v>55</v>
      </c>
      <c r="I204" s="76">
        <f t="shared" si="24"/>
        <v>11000</v>
      </c>
      <c r="J204" s="76">
        <f t="shared" si="25"/>
        <v>1100</v>
      </c>
      <c r="K204" s="76">
        <f t="shared" si="26"/>
        <v>12100</v>
      </c>
      <c r="L204" s="97" t="s">
        <v>168</v>
      </c>
    </row>
    <row r="205" spans="1:12" ht="21.75" customHeight="1" x14ac:dyDescent="0.2">
      <c r="A205" s="73" t="s">
        <v>544</v>
      </c>
      <c r="B205" s="74" t="s">
        <v>547</v>
      </c>
      <c r="C205" s="74" t="s">
        <v>546</v>
      </c>
      <c r="D205" s="74" t="s">
        <v>318</v>
      </c>
      <c r="E205" s="74" t="s">
        <v>264</v>
      </c>
      <c r="F205" s="85">
        <v>1</v>
      </c>
      <c r="G205" s="74" t="s">
        <v>312</v>
      </c>
      <c r="H205" s="91">
        <v>280</v>
      </c>
      <c r="I205" s="76">
        <f t="shared" si="24"/>
        <v>280</v>
      </c>
      <c r="J205" s="76">
        <f t="shared" si="25"/>
        <v>28</v>
      </c>
      <c r="K205" s="76">
        <f t="shared" si="26"/>
        <v>308</v>
      </c>
      <c r="L205" s="97" t="s">
        <v>212</v>
      </c>
    </row>
    <row r="206" spans="1:12" ht="21.75" customHeight="1" x14ac:dyDescent="0.2">
      <c r="A206" s="73" t="s">
        <v>544</v>
      </c>
      <c r="B206" s="74" t="s">
        <v>548</v>
      </c>
      <c r="C206" s="74" t="s">
        <v>173</v>
      </c>
      <c r="D206" s="74" t="s">
        <v>318</v>
      </c>
      <c r="E206" s="74" t="s">
        <v>490</v>
      </c>
      <c r="F206" s="75">
        <f>'Building Measures'!E27</f>
        <v>200</v>
      </c>
      <c r="G206" s="74" t="s">
        <v>343</v>
      </c>
      <c r="H206" s="91">
        <v>11</v>
      </c>
      <c r="I206" s="76">
        <f t="shared" si="24"/>
        <v>2200</v>
      </c>
      <c r="J206" s="76">
        <f t="shared" si="25"/>
        <v>220</v>
      </c>
      <c r="K206" s="76">
        <f t="shared" si="26"/>
        <v>2420</v>
      </c>
      <c r="L206" s="97" t="s">
        <v>212</v>
      </c>
    </row>
    <row r="207" spans="1:12" ht="21.75" customHeight="1" x14ac:dyDescent="0.2">
      <c r="A207" s="69" t="s">
        <v>549</v>
      </c>
      <c r="B207" s="70" t="s">
        <v>550</v>
      </c>
      <c r="C207" s="70" t="s">
        <v>73</v>
      </c>
      <c r="D207" s="70" t="s">
        <v>303</v>
      </c>
      <c r="E207" s="70" t="s">
        <v>512</v>
      </c>
      <c r="F207" s="71">
        <f>'Building Measures'!E28</f>
        <v>60</v>
      </c>
      <c r="G207" s="70" t="s">
        <v>368</v>
      </c>
      <c r="H207" s="90"/>
      <c r="I207" s="72">
        <f t="shared" si="24"/>
        <v>0</v>
      </c>
      <c r="J207" s="72">
        <f t="shared" si="25"/>
        <v>0</v>
      </c>
      <c r="K207" s="72">
        <f t="shared" si="26"/>
        <v>0</v>
      </c>
      <c r="L207" s="96" t="s">
        <v>212</v>
      </c>
    </row>
    <row r="208" spans="1:12" ht="21.75" customHeight="1" x14ac:dyDescent="0.2">
      <c r="A208" s="69" t="s">
        <v>549</v>
      </c>
      <c r="B208" s="70" t="s">
        <v>551</v>
      </c>
      <c r="C208" s="70" t="s">
        <v>73</v>
      </c>
      <c r="D208" s="70" t="s">
        <v>303</v>
      </c>
      <c r="E208" s="70" t="s">
        <v>264</v>
      </c>
      <c r="F208" s="84"/>
      <c r="G208" s="70" t="s">
        <v>27</v>
      </c>
      <c r="H208" s="90">
        <v>70</v>
      </c>
      <c r="I208" s="72">
        <f t="shared" si="24"/>
        <v>0</v>
      </c>
      <c r="J208" s="72">
        <f t="shared" si="25"/>
        <v>0</v>
      </c>
      <c r="K208" s="72">
        <f t="shared" si="26"/>
        <v>0</v>
      </c>
      <c r="L208" s="96" t="s">
        <v>212</v>
      </c>
    </row>
    <row r="209" spans="1:12" ht="21.75" customHeight="1" x14ac:dyDescent="0.2">
      <c r="A209" s="69" t="s">
        <v>549</v>
      </c>
      <c r="B209" s="70" t="s">
        <v>552</v>
      </c>
      <c r="C209" s="70" t="s">
        <v>73</v>
      </c>
      <c r="D209" s="70" t="s">
        <v>303</v>
      </c>
      <c r="E209" s="70" t="s">
        <v>264</v>
      </c>
      <c r="F209" s="84"/>
      <c r="G209" s="70" t="s">
        <v>27</v>
      </c>
      <c r="H209" s="90">
        <v>30</v>
      </c>
      <c r="I209" s="72">
        <f t="shared" si="24"/>
        <v>0</v>
      </c>
      <c r="J209" s="72">
        <f t="shared" si="25"/>
        <v>0</v>
      </c>
      <c r="K209" s="72">
        <f t="shared" si="26"/>
        <v>0</v>
      </c>
      <c r="L209" s="96" t="s">
        <v>212</v>
      </c>
    </row>
    <row r="210" spans="1:12" ht="21.75" customHeight="1" x14ac:dyDescent="0.2">
      <c r="A210" s="69" t="s">
        <v>553</v>
      </c>
      <c r="B210" s="70" t="s">
        <v>554</v>
      </c>
      <c r="C210" s="70" t="s">
        <v>555</v>
      </c>
      <c r="D210" s="70" t="s">
        <v>303</v>
      </c>
      <c r="E210" s="70" t="s">
        <v>264</v>
      </c>
      <c r="F210" s="84">
        <v>1</v>
      </c>
      <c r="G210" s="70" t="s">
        <v>312</v>
      </c>
      <c r="H210" s="90">
        <v>880</v>
      </c>
      <c r="I210" s="72">
        <f t="shared" si="24"/>
        <v>880</v>
      </c>
      <c r="J210" s="72">
        <f t="shared" si="25"/>
        <v>88</v>
      </c>
      <c r="K210" s="72">
        <f t="shared" si="26"/>
        <v>968</v>
      </c>
      <c r="L210" s="96" t="s">
        <v>212</v>
      </c>
    </row>
    <row r="211" spans="1:12" ht="21.75" customHeight="1" x14ac:dyDescent="0.2">
      <c r="A211" s="69" t="s">
        <v>556</v>
      </c>
      <c r="B211" s="70" t="s">
        <v>557</v>
      </c>
      <c r="C211" s="70" t="s">
        <v>73</v>
      </c>
      <c r="D211" s="70" t="s">
        <v>303</v>
      </c>
      <c r="E211" s="70" t="s">
        <v>264</v>
      </c>
      <c r="F211" s="84">
        <v>1</v>
      </c>
      <c r="G211" s="70" t="s">
        <v>304</v>
      </c>
      <c r="H211" s="90">
        <v>1500</v>
      </c>
      <c r="I211" s="72">
        <f t="shared" si="24"/>
        <v>1500</v>
      </c>
      <c r="J211" s="72">
        <f t="shared" si="25"/>
        <v>150</v>
      </c>
      <c r="K211" s="72">
        <f t="shared" si="26"/>
        <v>1650</v>
      </c>
      <c r="L211" s="96" t="s">
        <v>212</v>
      </c>
    </row>
    <row r="212" spans="1:12" ht="21.75" customHeight="1" x14ac:dyDescent="0.2">
      <c r="A212" s="69" t="s">
        <v>556</v>
      </c>
      <c r="B212" s="70" t="s">
        <v>558</v>
      </c>
      <c r="C212" s="70" t="s">
        <v>73</v>
      </c>
      <c r="D212" s="70" t="s">
        <v>303</v>
      </c>
      <c r="E212" s="70" t="s">
        <v>264</v>
      </c>
      <c r="F212" s="84">
        <v>1</v>
      </c>
      <c r="G212" s="70" t="s">
        <v>304</v>
      </c>
      <c r="H212" s="90">
        <v>500</v>
      </c>
      <c r="I212" s="72">
        <f t="shared" si="24"/>
        <v>500</v>
      </c>
      <c r="J212" s="72">
        <f t="shared" si="25"/>
        <v>50</v>
      </c>
      <c r="K212" s="72">
        <f t="shared" si="26"/>
        <v>550</v>
      </c>
      <c r="L212" s="96" t="s">
        <v>212</v>
      </c>
    </row>
    <row r="213" spans="1:12" ht="21.75" customHeight="1" x14ac:dyDescent="0.2">
      <c r="A213" s="65" t="s">
        <v>559</v>
      </c>
      <c r="B213" s="66"/>
      <c r="C213" s="66"/>
      <c r="D213" s="66"/>
      <c r="E213" s="66"/>
      <c r="F213" s="83"/>
      <c r="G213" s="67"/>
      <c r="H213" s="89"/>
      <c r="I213" s="68"/>
      <c r="J213" s="68"/>
      <c r="K213" s="68"/>
      <c r="L213" s="95"/>
    </row>
    <row r="214" spans="1:12" ht="21.75" customHeight="1" x14ac:dyDescent="0.2">
      <c r="A214" s="73" t="s">
        <v>560</v>
      </c>
      <c r="B214" s="74" t="s">
        <v>561</v>
      </c>
      <c r="C214" s="74" t="s">
        <v>123</v>
      </c>
      <c r="D214" s="74" t="s">
        <v>318</v>
      </c>
      <c r="E214" s="74" t="s">
        <v>210</v>
      </c>
      <c r="F214" s="85">
        <v>1</v>
      </c>
      <c r="G214" s="74" t="s">
        <v>312</v>
      </c>
      <c r="H214" s="91">
        <v>3500</v>
      </c>
      <c r="I214" s="76">
        <f t="shared" ref="I214:I233" si="27">IF(OR(F214="",H214=""),0,F214*H214)</f>
        <v>3500</v>
      </c>
      <c r="J214" s="76">
        <f t="shared" ref="J214:J233" si="28">IF(I214=0,0,I214*0.1)</f>
        <v>350</v>
      </c>
      <c r="K214" s="76">
        <f t="shared" ref="K214:K233" si="29">IF(I214=0,0,I214+J214)</f>
        <v>3850</v>
      </c>
      <c r="L214" s="97" t="s">
        <v>168</v>
      </c>
    </row>
    <row r="215" spans="1:12" ht="21.75" customHeight="1" x14ac:dyDescent="0.2">
      <c r="A215" s="73" t="s">
        <v>560</v>
      </c>
      <c r="B215" s="74" t="s">
        <v>562</v>
      </c>
      <c r="C215" s="74" t="s">
        <v>123</v>
      </c>
      <c r="D215" s="74" t="s">
        <v>318</v>
      </c>
      <c r="E215" s="74" t="s">
        <v>264</v>
      </c>
      <c r="F215" s="85"/>
      <c r="G215" s="74" t="s">
        <v>27</v>
      </c>
      <c r="H215" s="91">
        <v>20</v>
      </c>
      <c r="I215" s="76">
        <f t="shared" si="27"/>
        <v>0</v>
      </c>
      <c r="J215" s="76">
        <f t="shared" si="28"/>
        <v>0</v>
      </c>
      <c r="K215" s="76">
        <f t="shared" si="29"/>
        <v>0</v>
      </c>
      <c r="L215" s="97" t="s">
        <v>212</v>
      </c>
    </row>
    <row r="216" spans="1:12" ht="21.75" customHeight="1" x14ac:dyDescent="0.2">
      <c r="A216" s="73" t="s">
        <v>560</v>
      </c>
      <c r="B216" s="74" t="s">
        <v>563</v>
      </c>
      <c r="C216" s="74" t="s">
        <v>123</v>
      </c>
      <c r="D216" s="74" t="s">
        <v>318</v>
      </c>
      <c r="E216" s="74" t="s">
        <v>264</v>
      </c>
      <c r="F216" s="85">
        <v>1</v>
      </c>
      <c r="G216" s="74" t="s">
        <v>312</v>
      </c>
      <c r="H216" s="91">
        <v>30</v>
      </c>
      <c r="I216" s="76">
        <f t="shared" si="27"/>
        <v>30</v>
      </c>
      <c r="J216" s="76">
        <f t="shared" si="28"/>
        <v>3</v>
      </c>
      <c r="K216" s="76">
        <f t="shared" si="29"/>
        <v>33</v>
      </c>
      <c r="L216" s="97" t="s">
        <v>212</v>
      </c>
    </row>
    <row r="217" spans="1:12" ht="21.75" customHeight="1" x14ac:dyDescent="0.2">
      <c r="A217" s="73" t="s">
        <v>560</v>
      </c>
      <c r="B217" s="74" t="s">
        <v>564</v>
      </c>
      <c r="C217" s="74" t="s">
        <v>123</v>
      </c>
      <c r="D217" s="74" t="s">
        <v>318</v>
      </c>
      <c r="E217" s="74" t="s">
        <v>264</v>
      </c>
      <c r="F217" s="85">
        <v>1</v>
      </c>
      <c r="G217" s="74" t="s">
        <v>312</v>
      </c>
      <c r="H217" s="91">
        <v>100</v>
      </c>
      <c r="I217" s="76">
        <f t="shared" si="27"/>
        <v>100</v>
      </c>
      <c r="J217" s="76">
        <f t="shared" si="28"/>
        <v>10</v>
      </c>
      <c r="K217" s="76">
        <f t="shared" si="29"/>
        <v>110</v>
      </c>
      <c r="L217" s="97" t="s">
        <v>212</v>
      </c>
    </row>
    <row r="218" spans="1:12" ht="21.75" customHeight="1" x14ac:dyDescent="0.2">
      <c r="A218" s="73" t="s">
        <v>560</v>
      </c>
      <c r="B218" s="74" t="s">
        <v>565</v>
      </c>
      <c r="C218" s="74" t="s">
        <v>123</v>
      </c>
      <c r="D218" s="74" t="s">
        <v>318</v>
      </c>
      <c r="E218" s="74" t="s">
        <v>264</v>
      </c>
      <c r="F218" s="85">
        <v>1</v>
      </c>
      <c r="G218" s="74" t="s">
        <v>312</v>
      </c>
      <c r="H218" s="91">
        <v>110</v>
      </c>
      <c r="I218" s="76">
        <f t="shared" si="27"/>
        <v>110</v>
      </c>
      <c r="J218" s="76">
        <f t="shared" si="28"/>
        <v>11</v>
      </c>
      <c r="K218" s="76">
        <f t="shared" si="29"/>
        <v>121</v>
      </c>
      <c r="L218" s="97" t="s">
        <v>212</v>
      </c>
    </row>
    <row r="219" spans="1:12" ht="21.75" customHeight="1" x14ac:dyDescent="0.2">
      <c r="A219" s="73" t="s">
        <v>560</v>
      </c>
      <c r="B219" s="74" t="s">
        <v>566</v>
      </c>
      <c r="C219" s="74" t="s">
        <v>123</v>
      </c>
      <c r="D219" s="74" t="s">
        <v>318</v>
      </c>
      <c r="E219" s="74" t="s">
        <v>264</v>
      </c>
      <c r="F219" s="85">
        <v>1</v>
      </c>
      <c r="G219" s="74" t="s">
        <v>312</v>
      </c>
      <c r="H219" s="91">
        <v>155</v>
      </c>
      <c r="I219" s="76">
        <f t="shared" si="27"/>
        <v>155</v>
      </c>
      <c r="J219" s="76">
        <f t="shared" si="28"/>
        <v>15.5</v>
      </c>
      <c r="K219" s="76">
        <f t="shared" si="29"/>
        <v>170.5</v>
      </c>
      <c r="L219" s="97" t="s">
        <v>212</v>
      </c>
    </row>
    <row r="220" spans="1:12" ht="21.75" customHeight="1" x14ac:dyDescent="0.2">
      <c r="A220" s="73" t="s">
        <v>560</v>
      </c>
      <c r="B220" s="74" t="s">
        <v>567</v>
      </c>
      <c r="C220" s="74" t="s">
        <v>123</v>
      </c>
      <c r="D220" s="74" t="s">
        <v>318</v>
      </c>
      <c r="E220" s="74" t="s">
        <v>264</v>
      </c>
      <c r="F220" s="85">
        <v>1</v>
      </c>
      <c r="G220" s="74" t="s">
        <v>312</v>
      </c>
      <c r="H220" s="91">
        <v>220</v>
      </c>
      <c r="I220" s="76">
        <f t="shared" si="27"/>
        <v>220</v>
      </c>
      <c r="J220" s="76">
        <f t="shared" si="28"/>
        <v>22</v>
      </c>
      <c r="K220" s="76">
        <f t="shared" si="29"/>
        <v>242</v>
      </c>
      <c r="L220" s="97" t="s">
        <v>212</v>
      </c>
    </row>
    <row r="221" spans="1:12" ht="21.75" customHeight="1" x14ac:dyDescent="0.2">
      <c r="A221" s="73" t="s">
        <v>560</v>
      </c>
      <c r="B221" s="74" t="s">
        <v>568</v>
      </c>
      <c r="C221" s="74" t="s">
        <v>123</v>
      </c>
      <c r="D221" s="74" t="s">
        <v>318</v>
      </c>
      <c r="E221" s="74" t="s">
        <v>264</v>
      </c>
      <c r="F221" s="85">
        <v>1</v>
      </c>
      <c r="G221" s="74" t="s">
        <v>312</v>
      </c>
      <c r="H221" s="91">
        <v>150</v>
      </c>
      <c r="I221" s="76">
        <f t="shared" si="27"/>
        <v>150</v>
      </c>
      <c r="J221" s="76">
        <f t="shared" si="28"/>
        <v>15</v>
      </c>
      <c r="K221" s="76">
        <f t="shared" si="29"/>
        <v>165</v>
      </c>
      <c r="L221" s="97" t="s">
        <v>212</v>
      </c>
    </row>
    <row r="222" spans="1:12" ht="21.75" customHeight="1" x14ac:dyDescent="0.2">
      <c r="A222" s="73" t="s">
        <v>560</v>
      </c>
      <c r="B222" s="74" t="s">
        <v>569</v>
      </c>
      <c r="C222" s="74" t="s">
        <v>123</v>
      </c>
      <c r="D222" s="74" t="s">
        <v>318</v>
      </c>
      <c r="E222" s="74" t="s">
        <v>264</v>
      </c>
      <c r="F222" s="85">
        <v>1</v>
      </c>
      <c r="G222" s="74" t="s">
        <v>312</v>
      </c>
      <c r="H222" s="91">
        <v>200</v>
      </c>
      <c r="I222" s="76">
        <f t="shared" si="27"/>
        <v>200</v>
      </c>
      <c r="J222" s="76">
        <f t="shared" si="28"/>
        <v>20</v>
      </c>
      <c r="K222" s="76">
        <f t="shared" si="29"/>
        <v>220</v>
      </c>
      <c r="L222" s="97" t="s">
        <v>212</v>
      </c>
    </row>
    <row r="223" spans="1:12" ht="21.75" customHeight="1" x14ac:dyDescent="0.2">
      <c r="A223" s="73" t="s">
        <v>560</v>
      </c>
      <c r="B223" s="74" t="s">
        <v>570</v>
      </c>
      <c r="C223" s="74" t="s">
        <v>123</v>
      </c>
      <c r="D223" s="74" t="s">
        <v>318</v>
      </c>
      <c r="E223" s="74" t="s">
        <v>264</v>
      </c>
      <c r="F223" s="85">
        <v>1</v>
      </c>
      <c r="G223" s="74" t="s">
        <v>312</v>
      </c>
      <c r="H223" s="91">
        <v>200</v>
      </c>
      <c r="I223" s="76">
        <f t="shared" si="27"/>
        <v>200</v>
      </c>
      <c r="J223" s="76">
        <f t="shared" si="28"/>
        <v>20</v>
      </c>
      <c r="K223" s="76">
        <f t="shared" si="29"/>
        <v>220</v>
      </c>
      <c r="L223" s="97" t="s">
        <v>212</v>
      </c>
    </row>
    <row r="224" spans="1:12" ht="21.75" customHeight="1" x14ac:dyDescent="0.2">
      <c r="A224" s="73" t="s">
        <v>560</v>
      </c>
      <c r="B224" s="74" t="s">
        <v>571</v>
      </c>
      <c r="C224" s="74" t="s">
        <v>123</v>
      </c>
      <c r="D224" s="74" t="s">
        <v>318</v>
      </c>
      <c r="E224" s="74" t="s">
        <v>264</v>
      </c>
      <c r="F224" s="85">
        <v>1</v>
      </c>
      <c r="G224" s="74" t="s">
        <v>312</v>
      </c>
      <c r="H224" s="91">
        <v>200</v>
      </c>
      <c r="I224" s="76">
        <f t="shared" si="27"/>
        <v>200</v>
      </c>
      <c r="J224" s="76">
        <f t="shared" si="28"/>
        <v>20</v>
      </c>
      <c r="K224" s="76">
        <f t="shared" si="29"/>
        <v>220</v>
      </c>
      <c r="L224" s="97" t="s">
        <v>212</v>
      </c>
    </row>
    <row r="225" spans="1:12" ht="21.75" customHeight="1" x14ac:dyDescent="0.2">
      <c r="A225" s="73" t="s">
        <v>560</v>
      </c>
      <c r="B225" s="74" t="s">
        <v>572</v>
      </c>
      <c r="C225" s="74" t="s">
        <v>123</v>
      </c>
      <c r="D225" s="74" t="s">
        <v>318</v>
      </c>
      <c r="E225" s="74" t="s">
        <v>264</v>
      </c>
      <c r="F225" s="85">
        <v>1</v>
      </c>
      <c r="G225" s="74" t="s">
        <v>312</v>
      </c>
      <c r="H225" s="91">
        <v>150</v>
      </c>
      <c r="I225" s="76">
        <f t="shared" si="27"/>
        <v>150</v>
      </c>
      <c r="J225" s="76">
        <f t="shared" si="28"/>
        <v>15</v>
      </c>
      <c r="K225" s="76">
        <f t="shared" si="29"/>
        <v>165</v>
      </c>
      <c r="L225" s="97" t="s">
        <v>212</v>
      </c>
    </row>
    <row r="226" spans="1:12" ht="21.75" customHeight="1" x14ac:dyDescent="0.2">
      <c r="A226" s="73" t="s">
        <v>560</v>
      </c>
      <c r="B226" s="74" t="s">
        <v>573</v>
      </c>
      <c r="C226" s="74" t="s">
        <v>123</v>
      </c>
      <c r="D226" s="74" t="s">
        <v>318</v>
      </c>
      <c r="E226" s="74" t="s">
        <v>264</v>
      </c>
      <c r="F226" s="85">
        <v>1</v>
      </c>
      <c r="G226" s="74" t="s">
        <v>312</v>
      </c>
      <c r="H226" s="91">
        <v>100</v>
      </c>
      <c r="I226" s="76">
        <f t="shared" si="27"/>
        <v>100</v>
      </c>
      <c r="J226" s="76">
        <f t="shared" si="28"/>
        <v>10</v>
      </c>
      <c r="K226" s="76">
        <f t="shared" si="29"/>
        <v>110</v>
      </c>
      <c r="L226" s="97" t="s">
        <v>212</v>
      </c>
    </row>
    <row r="227" spans="1:12" ht="21.75" customHeight="1" x14ac:dyDescent="0.2">
      <c r="A227" s="73" t="s">
        <v>560</v>
      </c>
      <c r="B227" s="74" t="s">
        <v>574</v>
      </c>
      <c r="C227" s="74" t="s">
        <v>123</v>
      </c>
      <c r="D227" s="74" t="s">
        <v>318</v>
      </c>
      <c r="E227" s="74" t="s">
        <v>264</v>
      </c>
      <c r="F227" s="85">
        <v>1</v>
      </c>
      <c r="G227" s="74" t="s">
        <v>312</v>
      </c>
      <c r="H227" s="91">
        <v>135</v>
      </c>
      <c r="I227" s="76">
        <f t="shared" si="27"/>
        <v>135</v>
      </c>
      <c r="J227" s="76">
        <f t="shared" si="28"/>
        <v>13.5</v>
      </c>
      <c r="K227" s="76">
        <f t="shared" si="29"/>
        <v>148.5</v>
      </c>
      <c r="L227" s="97" t="s">
        <v>212</v>
      </c>
    </row>
    <row r="228" spans="1:12" ht="21.75" customHeight="1" x14ac:dyDescent="0.2">
      <c r="A228" s="73" t="s">
        <v>575</v>
      </c>
      <c r="B228" s="74" t="s">
        <v>575</v>
      </c>
      <c r="C228" s="74" t="s">
        <v>123</v>
      </c>
      <c r="D228" s="74" t="s">
        <v>318</v>
      </c>
      <c r="E228" s="74" t="s">
        <v>264</v>
      </c>
      <c r="F228" s="85">
        <v>1</v>
      </c>
      <c r="G228" s="74" t="s">
        <v>312</v>
      </c>
      <c r="H228" s="91">
        <v>3000</v>
      </c>
      <c r="I228" s="76">
        <f t="shared" si="27"/>
        <v>3000</v>
      </c>
      <c r="J228" s="76">
        <f t="shared" si="28"/>
        <v>300</v>
      </c>
      <c r="K228" s="76">
        <f t="shared" si="29"/>
        <v>3300</v>
      </c>
      <c r="L228" s="97" t="s">
        <v>212</v>
      </c>
    </row>
    <row r="229" spans="1:12" ht="21.75" customHeight="1" x14ac:dyDescent="0.2">
      <c r="A229" s="73" t="s">
        <v>575</v>
      </c>
      <c r="B229" s="74" t="s">
        <v>576</v>
      </c>
      <c r="C229" s="74" t="s">
        <v>123</v>
      </c>
      <c r="D229" s="74" t="s">
        <v>318</v>
      </c>
      <c r="E229" s="74" t="s">
        <v>264</v>
      </c>
      <c r="F229" s="85">
        <v>1</v>
      </c>
      <c r="G229" s="74" t="s">
        <v>312</v>
      </c>
      <c r="H229" s="91">
        <v>500</v>
      </c>
      <c r="I229" s="76">
        <f t="shared" si="27"/>
        <v>500</v>
      </c>
      <c r="J229" s="76">
        <f t="shared" si="28"/>
        <v>50</v>
      </c>
      <c r="K229" s="76">
        <f t="shared" si="29"/>
        <v>550</v>
      </c>
      <c r="L229" s="97" t="s">
        <v>212</v>
      </c>
    </row>
    <row r="230" spans="1:12" ht="21.75" customHeight="1" x14ac:dyDescent="0.2">
      <c r="A230" s="73" t="s">
        <v>575</v>
      </c>
      <c r="B230" s="74" t="s">
        <v>577</v>
      </c>
      <c r="C230" s="74" t="s">
        <v>123</v>
      </c>
      <c r="D230" s="74" t="s">
        <v>318</v>
      </c>
      <c r="E230" s="74" t="s">
        <v>264</v>
      </c>
      <c r="F230" s="85">
        <v>1</v>
      </c>
      <c r="G230" s="74" t="s">
        <v>312</v>
      </c>
      <c r="H230" s="91">
        <v>500</v>
      </c>
      <c r="I230" s="76">
        <f t="shared" si="27"/>
        <v>500</v>
      </c>
      <c r="J230" s="76">
        <f t="shared" si="28"/>
        <v>50</v>
      </c>
      <c r="K230" s="76">
        <f t="shared" si="29"/>
        <v>550</v>
      </c>
      <c r="L230" s="97" t="s">
        <v>212</v>
      </c>
    </row>
    <row r="231" spans="1:12" ht="21.75" customHeight="1" x14ac:dyDescent="0.2">
      <c r="A231" s="69" t="s">
        <v>578</v>
      </c>
      <c r="B231" s="70" t="s">
        <v>579</v>
      </c>
      <c r="C231" s="70" t="s">
        <v>167</v>
      </c>
      <c r="D231" s="70" t="s">
        <v>303</v>
      </c>
      <c r="E231" s="70" t="s">
        <v>580</v>
      </c>
      <c r="F231" s="71">
        <f>IF('Building Measures'!E63="Y",1,0)</f>
        <v>1</v>
      </c>
      <c r="G231" s="70" t="s">
        <v>312</v>
      </c>
      <c r="H231" s="90">
        <v>3000</v>
      </c>
      <c r="I231" s="72">
        <f t="shared" si="27"/>
        <v>3000</v>
      </c>
      <c r="J231" s="72">
        <f t="shared" si="28"/>
        <v>300</v>
      </c>
      <c r="K231" s="72">
        <f t="shared" si="29"/>
        <v>3300</v>
      </c>
      <c r="L231" s="96" t="s">
        <v>212</v>
      </c>
    </row>
    <row r="232" spans="1:12" ht="21.75" customHeight="1" x14ac:dyDescent="0.2">
      <c r="A232" s="69" t="s">
        <v>581</v>
      </c>
      <c r="B232" s="70" t="s">
        <v>582</v>
      </c>
      <c r="C232" s="70" t="s">
        <v>123</v>
      </c>
      <c r="D232" s="70" t="s">
        <v>303</v>
      </c>
      <c r="E232" s="70" t="s">
        <v>264</v>
      </c>
      <c r="F232" s="84">
        <v>1</v>
      </c>
      <c r="G232" s="70" t="s">
        <v>312</v>
      </c>
      <c r="H232" s="90">
        <v>2500</v>
      </c>
      <c r="I232" s="72">
        <f t="shared" si="27"/>
        <v>2500</v>
      </c>
      <c r="J232" s="72">
        <f t="shared" si="28"/>
        <v>250</v>
      </c>
      <c r="K232" s="72">
        <f t="shared" si="29"/>
        <v>2750</v>
      </c>
      <c r="L232" s="96" t="s">
        <v>212</v>
      </c>
    </row>
    <row r="233" spans="1:12" ht="21.75" customHeight="1" x14ac:dyDescent="0.2">
      <c r="A233" s="69" t="s">
        <v>583</v>
      </c>
      <c r="B233" s="70" t="s">
        <v>584</v>
      </c>
      <c r="C233" s="70" t="s">
        <v>190</v>
      </c>
      <c r="D233" s="70" t="s">
        <v>303</v>
      </c>
      <c r="E233" s="70" t="s">
        <v>264</v>
      </c>
      <c r="F233" s="84">
        <v>1</v>
      </c>
      <c r="G233" s="70" t="s">
        <v>312</v>
      </c>
      <c r="H233" s="90">
        <v>4500</v>
      </c>
      <c r="I233" s="72">
        <f t="shared" si="27"/>
        <v>4500</v>
      </c>
      <c r="J233" s="72">
        <f t="shared" si="28"/>
        <v>450</v>
      </c>
      <c r="K233" s="72">
        <f t="shared" si="29"/>
        <v>4950</v>
      </c>
      <c r="L233" s="96" t="s">
        <v>212</v>
      </c>
    </row>
    <row r="234" spans="1:12" ht="21.75" customHeight="1" x14ac:dyDescent="0.2">
      <c r="A234" s="65" t="s">
        <v>585</v>
      </c>
      <c r="B234" s="66"/>
      <c r="C234" s="66"/>
      <c r="D234" s="66"/>
      <c r="E234" s="66"/>
      <c r="F234" s="83"/>
      <c r="G234" s="67"/>
      <c r="H234" s="89"/>
      <c r="I234" s="68"/>
      <c r="J234" s="68"/>
      <c r="K234" s="68"/>
      <c r="L234" s="95"/>
    </row>
    <row r="235" spans="1:12" ht="21.75" customHeight="1" x14ac:dyDescent="0.2">
      <c r="A235" s="69" t="s">
        <v>161</v>
      </c>
      <c r="B235" s="70" t="s">
        <v>586</v>
      </c>
      <c r="C235" s="70" t="s">
        <v>161</v>
      </c>
      <c r="D235" s="70" t="s">
        <v>303</v>
      </c>
      <c r="E235" s="70" t="s">
        <v>210</v>
      </c>
      <c r="F235" s="84">
        <v>1</v>
      </c>
      <c r="G235" s="70" t="s">
        <v>368</v>
      </c>
      <c r="H235" s="90"/>
      <c r="I235" s="72">
        <f t="shared" ref="I235:I243" si="30">IF(OR(F235="",H235=""),0,F235*H235)</f>
        <v>0</v>
      </c>
      <c r="J235" s="72">
        <f t="shared" ref="J235:J243" si="31">IF(I235=0,0,I235*0.1)</f>
        <v>0</v>
      </c>
      <c r="K235" s="72">
        <f t="shared" ref="K235:K243" si="32">IF(I235=0,0,I235+J235)</f>
        <v>0</v>
      </c>
      <c r="L235" s="96" t="s">
        <v>168</v>
      </c>
    </row>
    <row r="236" spans="1:12" ht="21.75" customHeight="1" x14ac:dyDescent="0.2">
      <c r="A236" s="69" t="s">
        <v>587</v>
      </c>
      <c r="B236" s="70" t="s">
        <v>588</v>
      </c>
      <c r="C236" s="70" t="s">
        <v>190</v>
      </c>
      <c r="D236" s="70" t="s">
        <v>303</v>
      </c>
      <c r="E236" s="70" t="s">
        <v>264</v>
      </c>
      <c r="F236" s="71">
        <f>IF('Building Measures'!E70="Y",1,0)</f>
        <v>1</v>
      </c>
      <c r="G236" s="70" t="s">
        <v>312</v>
      </c>
      <c r="H236" s="90">
        <v>6000</v>
      </c>
      <c r="I236" s="72">
        <f t="shared" si="30"/>
        <v>6000</v>
      </c>
      <c r="J236" s="72">
        <f t="shared" si="31"/>
        <v>600</v>
      </c>
      <c r="K236" s="72">
        <f t="shared" si="32"/>
        <v>6600</v>
      </c>
      <c r="L236" s="96" t="s">
        <v>212</v>
      </c>
    </row>
    <row r="237" spans="1:12" ht="21.75" customHeight="1" x14ac:dyDescent="0.2">
      <c r="A237" s="69" t="s">
        <v>589</v>
      </c>
      <c r="B237" s="70" t="s">
        <v>590</v>
      </c>
      <c r="C237" s="70" t="s">
        <v>591</v>
      </c>
      <c r="D237" s="70" t="s">
        <v>303</v>
      </c>
      <c r="E237" s="70" t="s">
        <v>210</v>
      </c>
      <c r="F237" s="84">
        <v>1</v>
      </c>
      <c r="G237" s="70" t="s">
        <v>368</v>
      </c>
      <c r="H237" s="90">
        <v>1800</v>
      </c>
      <c r="I237" s="72">
        <f t="shared" si="30"/>
        <v>1800</v>
      </c>
      <c r="J237" s="72">
        <f t="shared" si="31"/>
        <v>180</v>
      </c>
      <c r="K237" s="72">
        <f t="shared" si="32"/>
        <v>1980</v>
      </c>
      <c r="L237" s="96" t="s">
        <v>212</v>
      </c>
    </row>
    <row r="238" spans="1:12" ht="21.75" customHeight="1" x14ac:dyDescent="0.2">
      <c r="A238" s="69" t="s">
        <v>589</v>
      </c>
      <c r="B238" s="70" t="s">
        <v>592</v>
      </c>
      <c r="C238" s="70" t="s">
        <v>161</v>
      </c>
      <c r="D238" s="70" t="s">
        <v>303</v>
      </c>
      <c r="E238" s="70" t="s">
        <v>264</v>
      </c>
      <c r="F238" s="84">
        <v>1</v>
      </c>
      <c r="G238" s="70" t="s">
        <v>312</v>
      </c>
      <c r="H238" s="90">
        <v>250</v>
      </c>
      <c r="I238" s="72">
        <f t="shared" si="30"/>
        <v>250</v>
      </c>
      <c r="J238" s="72">
        <f t="shared" si="31"/>
        <v>25</v>
      </c>
      <c r="K238" s="72">
        <f t="shared" si="32"/>
        <v>275</v>
      </c>
      <c r="L238" s="96" t="s">
        <v>212</v>
      </c>
    </row>
    <row r="239" spans="1:12" ht="21.75" customHeight="1" x14ac:dyDescent="0.2">
      <c r="A239" s="69" t="s">
        <v>589</v>
      </c>
      <c r="B239" s="70" t="s">
        <v>593</v>
      </c>
      <c r="C239" s="70" t="s">
        <v>591</v>
      </c>
      <c r="D239" s="70" t="s">
        <v>303</v>
      </c>
      <c r="E239" s="70" t="s">
        <v>264</v>
      </c>
      <c r="F239" s="84">
        <v>1</v>
      </c>
      <c r="G239" s="70" t="s">
        <v>312</v>
      </c>
      <c r="H239" s="90">
        <v>550</v>
      </c>
      <c r="I239" s="72">
        <f t="shared" si="30"/>
        <v>550</v>
      </c>
      <c r="J239" s="72">
        <f t="shared" si="31"/>
        <v>55</v>
      </c>
      <c r="K239" s="72">
        <f t="shared" si="32"/>
        <v>605</v>
      </c>
      <c r="L239" s="96" t="s">
        <v>212</v>
      </c>
    </row>
    <row r="240" spans="1:12" ht="21.75" customHeight="1" x14ac:dyDescent="0.2">
      <c r="A240" s="69" t="s">
        <v>589</v>
      </c>
      <c r="B240" s="70" t="s">
        <v>594</v>
      </c>
      <c r="C240" s="70" t="s">
        <v>591</v>
      </c>
      <c r="D240" s="70" t="s">
        <v>303</v>
      </c>
      <c r="E240" s="70" t="s">
        <v>264</v>
      </c>
      <c r="F240" s="84">
        <v>1</v>
      </c>
      <c r="G240" s="70" t="s">
        <v>312</v>
      </c>
      <c r="H240" s="90">
        <v>1600</v>
      </c>
      <c r="I240" s="72">
        <f t="shared" si="30"/>
        <v>1600</v>
      </c>
      <c r="J240" s="72">
        <f t="shared" si="31"/>
        <v>160</v>
      </c>
      <c r="K240" s="72">
        <f t="shared" si="32"/>
        <v>1760</v>
      </c>
      <c r="L240" s="96" t="s">
        <v>212</v>
      </c>
    </row>
    <row r="241" spans="1:12" ht="21.75" customHeight="1" x14ac:dyDescent="0.2">
      <c r="A241" s="73" t="s">
        <v>595</v>
      </c>
      <c r="B241" s="74" t="s">
        <v>596</v>
      </c>
      <c r="C241" s="74" t="s">
        <v>161</v>
      </c>
      <c r="D241" s="74" t="s">
        <v>318</v>
      </c>
      <c r="E241" s="74" t="s">
        <v>597</v>
      </c>
      <c r="F241" s="75">
        <f>'Building Measures'!E9</f>
        <v>2</v>
      </c>
      <c r="G241" s="74" t="s">
        <v>304</v>
      </c>
      <c r="H241" s="91">
        <v>800</v>
      </c>
      <c r="I241" s="76">
        <f t="shared" si="30"/>
        <v>1600</v>
      </c>
      <c r="J241" s="76">
        <f t="shared" si="31"/>
        <v>160</v>
      </c>
      <c r="K241" s="76">
        <f t="shared" si="32"/>
        <v>1760</v>
      </c>
      <c r="L241" s="97" t="s">
        <v>212</v>
      </c>
    </row>
    <row r="242" spans="1:12" ht="21.75" customHeight="1" x14ac:dyDescent="0.2">
      <c r="A242" s="63" t="s">
        <v>598</v>
      </c>
      <c r="B242" s="64" t="s">
        <v>599</v>
      </c>
      <c r="C242" s="64" t="s">
        <v>161</v>
      </c>
      <c r="D242" s="64" t="s">
        <v>209</v>
      </c>
      <c r="E242" s="64" t="s">
        <v>264</v>
      </c>
      <c r="F242" s="82">
        <v>1</v>
      </c>
      <c r="G242" s="64" t="s">
        <v>221</v>
      </c>
      <c r="H242" s="88">
        <v>300</v>
      </c>
      <c r="I242" s="45">
        <f t="shared" si="30"/>
        <v>300</v>
      </c>
      <c r="J242" s="45">
        <f t="shared" si="31"/>
        <v>30</v>
      </c>
      <c r="K242" s="45">
        <f t="shared" si="32"/>
        <v>330</v>
      </c>
      <c r="L242" s="94" t="s">
        <v>212</v>
      </c>
    </row>
    <row r="243" spans="1:12" ht="21.75" customHeight="1" x14ac:dyDescent="0.2">
      <c r="A243" s="69" t="s">
        <v>598</v>
      </c>
      <c r="B243" s="70" t="s">
        <v>600</v>
      </c>
      <c r="C243" s="70" t="s">
        <v>161</v>
      </c>
      <c r="D243" s="70" t="s">
        <v>303</v>
      </c>
      <c r="E243" s="70" t="s">
        <v>264</v>
      </c>
      <c r="F243" s="84">
        <v>1</v>
      </c>
      <c r="G243" s="70" t="s">
        <v>304</v>
      </c>
      <c r="H243" s="90"/>
      <c r="I243" s="72">
        <f t="shared" si="30"/>
        <v>0</v>
      </c>
      <c r="J243" s="72">
        <f t="shared" si="31"/>
        <v>0</v>
      </c>
      <c r="K243" s="72">
        <f t="shared" si="32"/>
        <v>0</v>
      </c>
      <c r="L243" s="96" t="s">
        <v>212</v>
      </c>
    </row>
    <row r="244" spans="1:12" ht="21.75" customHeight="1" x14ac:dyDescent="0.2">
      <c r="A244" s="65" t="s">
        <v>601</v>
      </c>
      <c r="B244" s="66"/>
      <c r="C244" s="66"/>
      <c r="D244" s="66"/>
      <c r="E244" s="66"/>
      <c r="F244" s="83"/>
      <c r="G244" s="67"/>
      <c r="H244" s="89"/>
      <c r="I244" s="68"/>
      <c r="J244" s="68"/>
      <c r="K244" s="68"/>
      <c r="L244" s="95"/>
    </row>
    <row r="245" spans="1:12" ht="21.75" customHeight="1" x14ac:dyDescent="0.2">
      <c r="A245" s="73" t="s">
        <v>602</v>
      </c>
      <c r="B245" s="74" t="s">
        <v>603</v>
      </c>
      <c r="C245" s="74" t="s">
        <v>123</v>
      </c>
      <c r="D245" s="74" t="s">
        <v>318</v>
      </c>
      <c r="E245" s="74" t="s">
        <v>604</v>
      </c>
      <c r="F245" s="75">
        <f>'Building Measures'!E62</f>
        <v>3</v>
      </c>
      <c r="G245" s="74" t="s">
        <v>312</v>
      </c>
      <c r="H245" s="91">
        <v>350</v>
      </c>
      <c r="I245" s="76">
        <f>IF(OR(F245="",H245=""),0,F245*H245)</f>
        <v>1050</v>
      </c>
      <c r="J245" s="76">
        <f>IF(I245=0,0,I245*0.1)</f>
        <v>105</v>
      </c>
      <c r="K245" s="76">
        <f>IF(I245=0,0,I245+J245)</f>
        <v>1155</v>
      </c>
      <c r="L245" s="97" t="s">
        <v>212</v>
      </c>
    </row>
    <row r="246" spans="1:12" ht="21.75" customHeight="1" x14ac:dyDescent="0.2">
      <c r="A246" s="63" t="s">
        <v>602</v>
      </c>
      <c r="B246" s="64" t="s">
        <v>605</v>
      </c>
      <c r="C246" s="64" t="s">
        <v>164</v>
      </c>
      <c r="D246" s="64" t="s">
        <v>209</v>
      </c>
      <c r="E246" s="64" t="s">
        <v>264</v>
      </c>
      <c r="F246" s="82">
        <v>1</v>
      </c>
      <c r="G246" s="64" t="s">
        <v>221</v>
      </c>
      <c r="H246" s="88">
        <v>250</v>
      </c>
      <c r="I246" s="45">
        <f>IF(OR(F246="",H246=""),0,F246*H246)</f>
        <v>250</v>
      </c>
      <c r="J246" s="45">
        <f>IF(I246=0,0,I246*0.1)</f>
        <v>25</v>
      </c>
      <c r="K246" s="45">
        <f>IF(I246=0,0,I246+J246)</f>
        <v>275</v>
      </c>
      <c r="L246" s="94" t="s">
        <v>212</v>
      </c>
    </row>
    <row r="247" spans="1:12" ht="21.75" customHeight="1" x14ac:dyDescent="0.2">
      <c r="A247" s="65" t="s">
        <v>606</v>
      </c>
      <c r="B247" s="66"/>
      <c r="C247" s="66"/>
      <c r="D247" s="66"/>
      <c r="E247" s="66"/>
      <c r="F247" s="83"/>
      <c r="G247" s="67"/>
      <c r="H247" s="89"/>
      <c r="I247" s="68"/>
      <c r="J247" s="68"/>
      <c r="K247" s="68"/>
      <c r="L247" s="95"/>
    </row>
    <row r="248" spans="1:12" ht="21.75" customHeight="1" x14ac:dyDescent="0.2">
      <c r="A248" s="69" t="s">
        <v>607</v>
      </c>
      <c r="B248" s="70" t="s">
        <v>608</v>
      </c>
      <c r="C248" s="70" t="s">
        <v>187</v>
      </c>
      <c r="D248" s="70" t="s">
        <v>303</v>
      </c>
      <c r="E248" s="70" t="s">
        <v>609</v>
      </c>
      <c r="F248" s="71">
        <f>'Building Measures'!E69</f>
        <v>4</v>
      </c>
      <c r="G248" s="70" t="s">
        <v>312</v>
      </c>
      <c r="H248" s="90">
        <v>3000</v>
      </c>
      <c r="I248" s="72">
        <f>IF(OR(F248="",H248=""),0,F248*H248)</f>
        <v>12000</v>
      </c>
      <c r="J248" s="72">
        <f>IF(I248=0,0,I248*0.1)</f>
        <v>1200</v>
      </c>
      <c r="K248" s="72">
        <f>IF(I248=0,0,I248+J248)</f>
        <v>13200</v>
      </c>
      <c r="L248" s="96" t="s">
        <v>212</v>
      </c>
    </row>
    <row r="249" spans="1:12" ht="21.75" customHeight="1" x14ac:dyDescent="0.2">
      <c r="A249" s="69" t="s">
        <v>607</v>
      </c>
      <c r="B249" s="70" t="s">
        <v>610</v>
      </c>
      <c r="C249" s="70" t="s">
        <v>187</v>
      </c>
      <c r="D249" s="70" t="s">
        <v>303</v>
      </c>
      <c r="E249" s="70" t="s">
        <v>264</v>
      </c>
      <c r="F249" s="84">
        <v>1</v>
      </c>
      <c r="G249" s="70" t="s">
        <v>312</v>
      </c>
      <c r="H249" s="90">
        <v>9000</v>
      </c>
      <c r="I249" s="72">
        <f>IF(OR(F249="",H249=""),0,F249*H249)</f>
        <v>9000</v>
      </c>
      <c r="J249" s="72">
        <f>IF(I249=0,0,I249*0.1)</f>
        <v>900</v>
      </c>
      <c r="K249" s="72">
        <f>IF(I249=0,0,I249+J249)</f>
        <v>9900</v>
      </c>
      <c r="L249" s="96" t="s">
        <v>212</v>
      </c>
    </row>
    <row r="250" spans="1:12" ht="21.75" customHeight="1" x14ac:dyDescent="0.2">
      <c r="A250" s="65" t="s">
        <v>611</v>
      </c>
      <c r="B250" s="66"/>
      <c r="C250" s="66"/>
      <c r="D250" s="66"/>
      <c r="E250" s="66"/>
      <c r="F250" s="83"/>
      <c r="G250" s="67"/>
      <c r="H250" s="89"/>
      <c r="I250" s="68"/>
      <c r="J250" s="68"/>
      <c r="K250" s="68"/>
      <c r="L250" s="95"/>
    </row>
    <row r="251" spans="1:12" ht="21.75" customHeight="1" x14ac:dyDescent="0.2">
      <c r="A251" s="73" t="s">
        <v>99</v>
      </c>
      <c r="B251" s="74" t="s">
        <v>612</v>
      </c>
      <c r="C251" s="74" t="s">
        <v>101</v>
      </c>
      <c r="D251" s="74" t="s">
        <v>318</v>
      </c>
      <c r="E251" s="74" t="s">
        <v>613</v>
      </c>
      <c r="F251" s="75">
        <f>'Building Measures'!E37</f>
        <v>305</v>
      </c>
      <c r="G251" s="74" t="s">
        <v>343</v>
      </c>
      <c r="H251" s="91">
        <v>5.5</v>
      </c>
      <c r="I251" s="76">
        <f>IF(OR(F251="",H251=""),0,F251*H251)</f>
        <v>1677.5</v>
      </c>
      <c r="J251" s="76">
        <f>IF(I251=0,0,I251*0.1)</f>
        <v>167.75</v>
      </c>
      <c r="K251" s="76">
        <f>IF(I251=0,0,I251+J251)</f>
        <v>1845.25</v>
      </c>
      <c r="L251" s="97" t="s">
        <v>212</v>
      </c>
    </row>
    <row r="252" spans="1:12" ht="21.75" customHeight="1" x14ac:dyDescent="0.2">
      <c r="A252" s="73" t="s">
        <v>99</v>
      </c>
      <c r="B252" s="74" t="s">
        <v>614</v>
      </c>
      <c r="C252" s="74" t="s">
        <v>101</v>
      </c>
      <c r="D252" s="74" t="s">
        <v>318</v>
      </c>
      <c r="E252" s="74" t="s">
        <v>615</v>
      </c>
      <c r="F252" s="75">
        <f>'Building Measures'!E38</f>
        <v>165</v>
      </c>
      <c r="G252" s="74" t="s">
        <v>343</v>
      </c>
      <c r="H252" s="91">
        <v>10</v>
      </c>
      <c r="I252" s="76">
        <f>IF(OR(F252="",H252=""),0,F252*H252)</f>
        <v>1650</v>
      </c>
      <c r="J252" s="76">
        <f>IF(I252=0,0,I252*0.1)</f>
        <v>165</v>
      </c>
      <c r="K252" s="76">
        <f>IF(I252=0,0,I252+J252)</f>
        <v>1815</v>
      </c>
      <c r="L252" s="97" t="s">
        <v>212</v>
      </c>
    </row>
    <row r="253" spans="1:12" ht="21.75" customHeight="1" x14ac:dyDescent="0.2">
      <c r="A253" s="73" t="s">
        <v>99</v>
      </c>
      <c r="B253" s="74" t="s">
        <v>616</v>
      </c>
      <c r="C253" s="74" t="s">
        <v>101</v>
      </c>
      <c r="D253" s="74" t="s">
        <v>318</v>
      </c>
      <c r="E253" s="74" t="s">
        <v>617</v>
      </c>
      <c r="F253" s="75">
        <f>'Building Measures'!E39</f>
        <v>0</v>
      </c>
      <c r="G253" s="74" t="s">
        <v>343</v>
      </c>
      <c r="H253" s="91">
        <v>10</v>
      </c>
      <c r="I253" s="76">
        <f>IF(OR(F253="",H253=""),0,F253*H253)</f>
        <v>0</v>
      </c>
      <c r="J253" s="76">
        <f>IF(I253=0,0,I253*0.1)</f>
        <v>0</v>
      </c>
      <c r="K253" s="76">
        <f>IF(I253=0,0,I253+J253)</f>
        <v>0</v>
      </c>
      <c r="L253" s="97" t="s">
        <v>212</v>
      </c>
    </row>
    <row r="254" spans="1:12" ht="21.75" customHeight="1" x14ac:dyDescent="0.2">
      <c r="A254" s="65" t="s">
        <v>618</v>
      </c>
      <c r="B254" s="66"/>
      <c r="C254" s="66"/>
      <c r="D254" s="66"/>
      <c r="E254" s="66"/>
      <c r="F254" s="83"/>
      <c r="G254" s="67"/>
      <c r="H254" s="89"/>
      <c r="I254" s="68"/>
      <c r="J254" s="68"/>
      <c r="K254" s="68"/>
      <c r="L254" s="95"/>
    </row>
    <row r="255" spans="1:12" ht="21.75" customHeight="1" x14ac:dyDescent="0.2">
      <c r="A255" s="73" t="s">
        <v>619</v>
      </c>
      <c r="B255" s="74" t="s">
        <v>620</v>
      </c>
      <c r="C255" s="74" t="s">
        <v>91</v>
      </c>
      <c r="D255" s="74" t="s">
        <v>318</v>
      </c>
      <c r="E255" s="74" t="s">
        <v>621</v>
      </c>
      <c r="F255" s="75">
        <f>'Building Measures'!E33</f>
        <v>285</v>
      </c>
      <c r="G255" s="74" t="s">
        <v>343</v>
      </c>
      <c r="H255" s="91">
        <v>13.6</v>
      </c>
      <c r="I255" s="76">
        <f>IF(OR(F255="",H255=""),0,F255*H255)</f>
        <v>3876</v>
      </c>
      <c r="J255" s="76">
        <f>IF(I255=0,0,I255*0.1)</f>
        <v>387.6</v>
      </c>
      <c r="K255" s="76">
        <f>IF(I255=0,0,I255+J255)</f>
        <v>4263.6000000000004</v>
      </c>
      <c r="L255" s="97" t="s">
        <v>212</v>
      </c>
    </row>
    <row r="256" spans="1:12" ht="21.75" customHeight="1" x14ac:dyDescent="0.2">
      <c r="A256" s="73" t="s">
        <v>619</v>
      </c>
      <c r="B256" s="74" t="s">
        <v>622</v>
      </c>
      <c r="C256" s="74" t="s">
        <v>91</v>
      </c>
      <c r="D256" s="74" t="s">
        <v>318</v>
      </c>
      <c r="E256" s="74" t="s">
        <v>623</v>
      </c>
      <c r="F256" s="75">
        <f>'Building Measures'!E35</f>
        <v>480</v>
      </c>
      <c r="G256" s="74" t="s">
        <v>343</v>
      </c>
      <c r="H256" s="91">
        <v>18</v>
      </c>
      <c r="I256" s="76">
        <f>IF(OR(F256="",H256=""),0,F256*H256)</f>
        <v>8640</v>
      </c>
      <c r="J256" s="76">
        <f>IF(I256=0,0,I256*0.1)</f>
        <v>864</v>
      </c>
      <c r="K256" s="76">
        <f>IF(I256=0,0,I256+J256)</f>
        <v>9504</v>
      </c>
      <c r="L256" s="97" t="s">
        <v>212</v>
      </c>
    </row>
    <row r="257" spans="1:12" ht="21.75" customHeight="1" x14ac:dyDescent="0.2">
      <c r="A257" s="73" t="s">
        <v>619</v>
      </c>
      <c r="B257" s="74" t="s">
        <v>624</v>
      </c>
      <c r="C257" s="74" t="s">
        <v>91</v>
      </c>
      <c r="D257" s="74" t="s">
        <v>318</v>
      </c>
      <c r="E257" s="74" t="s">
        <v>625</v>
      </c>
      <c r="F257" s="75">
        <f>'Building Measures'!E36</f>
        <v>200</v>
      </c>
      <c r="G257" s="74" t="s">
        <v>27</v>
      </c>
      <c r="H257" s="91">
        <v>7</v>
      </c>
      <c r="I257" s="76">
        <f>IF(OR(F257="",H257=""),0,F257*H257)</f>
        <v>1400</v>
      </c>
      <c r="J257" s="76">
        <f>IF(I257=0,0,I257*0.1)</f>
        <v>140</v>
      </c>
      <c r="K257" s="76">
        <f>IF(I257=0,0,I257+J257)</f>
        <v>1540</v>
      </c>
      <c r="L257" s="97" t="s">
        <v>212</v>
      </c>
    </row>
    <row r="258" spans="1:12" ht="21.75" customHeight="1" x14ac:dyDescent="0.2">
      <c r="A258" s="73" t="s">
        <v>619</v>
      </c>
      <c r="B258" s="74" t="s">
        <v>626</v>
      </c>
      <c r="C258" s="74" t="s">
        <v>91</v>
      </c>
      <c r="D258" s="74" t="s">
        <v>318</v>
      </c>
      <c r="E258" s="74" t="s">
        <v>264</v>
      </c>
      <c r="F258" s="85"/>
      <c r="G258" s="74" t="s">
        <v>27</v>
      </c>
      <c r="H258" s="91">
        <v>20</v>
      </c>
      <c r="I258" s="76">
        <f>IF(OR(F258="",H258=""),0,F258*H258)</f>
        <v>0</v>
      </c>
      <c r="J258" s="76">
        <f>IF(I258=0,0,I258*0.1)</f>
        <v>0</v>
      </c>
      <c r="K258" s="76">
        <f>IF(I258=0,0,I258+J258)</f>
        <v>0</v>
      </c>
      <c r="L258" s="97" t="s">
        <v>212</v>
      </c>
    </row>
    <row r="259" spans="1:12" ht="21.75" customHeight="1" x14ac:dyDescent="0.2">
      <c r="A259" s="73" t="s">
        <v>619</v>
      </c>
      <c r="B259" s="74" t="s">
        <v>627</v>
      </c>
      <c r="C259" s="74" t="s">
        <v>91</v>
      </c>
      <c r="D259" s="74" t="s">
        <v>318</v>
      </c>
      <c r="E259" s="74" t="s">
        <v>628</v>
      </c>
      <c r="F259" s="75">
        <f>'Building Measures'!E9</f>
        <v>2</v>
      </c>
      <c r="G259" s="74" t="s">
        <v>312</v>
      </c>
      <c r="H259" s="91">
        <v>300</v>
      </c>
      <c r="I259" s="76">
        <f>IF(OR(F259="",H259=""),0,F259*H259)</f>
        <v>600</v>
      </c>
      <c r="J259" s="76">
        <f>IF(I259=0,0,I259*0.1)</f>
        <v>60</v>
      </c>
      <c r="K259" s="76">
        <f>IF(I259=0,0,I259+J259)</f>
        <v>660</v>
      </c>
      <c r="L259" s="97" t="s">
        <v>212</v>
      </c>
    </row>
    <row r="260" spans="1:12" ht="21.75" customHeight="1" x14ac:dyDescent="0.2">
      <c r="A260" s="65" t="s">
        <v>629</v>
      </c>
      <c r="B260" s="66"/>
      <c r="C260" s="66"/>
      <c r="D260" s="66"/>
      <c r="E260" s="66"/>
      <c r="F260" s="83"/>
      <c r="G260" s="67"/>
      <c r="H260" s="89"/>
      <c r="I260" s="68"/>
      <c r="J260" s="68"/>
      <c r="K260" s="68"/>
      <c r="L260" s="95"/>
    </row>
    <row r="261" spans="1:12" ht="21.75" customHeight="1" x14ac:dyDescent="0.2">
      <c r="A261" s="73" t="s">
        <v>630</v>
      </c>
      <c r="B261" s="74" t="s">
        <v>631</v>
      </c>
      <c r="C261" s="74" t="s">
        <v>527</v>
      </c>
      <c r="D261" s="74" t="s">
        <v>318</v>
      </c>
      <c r="E261" s="74" t="s">
        <v>632</v>
      </c>
      <c r="F261" s="75">
        <f>'Building Measures'!E44</f>
        <v>16</v>
      </c>
      <c r="G261" s="74" t="s">
        <v>312</v>
      </c>
      <c r="H261" s="91">
        <v>90</v>
      </c>
      <c r="I261" s="76">
        <f t="shared" ref="I261:I267" si="33">IF(OR(F261="",H261=""),0,F261*H261)</f>
        <v>1440</v>
      </c>
      <c r="J261" s="76">
        <f t="shared" ref="J261:J267" si="34">IF(I261=0,0,I261*0.1)</f>
        <v>144</v>
      </c>
      <c r="K261" s="76">
        <f t="shared" ref="K261:K267" si="35">IF(I261=0,0,I261+J261)</f>
        <v>1584</v>
      </c>
      <c r="L261" s="97" t="s">
        <v>212</v>
      </c>
    </row>
    <row r="262" spans="1:12" ht="21.75" customHeight="1" x14ac:dyDescent="0.2">
      <c r="A262" s="73" t="s">
        <v>633</v>
      </c>
      <c r="B262" s="74" t="s">
        <v>634</v>
      </c>
      <c r="C262" s="74" t="s">
        <v>527</v>
      </c>
      <c r="D262" s="74" t="s">
        <v>318</v>
      </c>
      <c r="E262" s="74" t="s">
        <v>632</v>
      </c>
      <c r="F262" s="75">
        <f>'Building Measures'!E44</f>
        <v>16</v>
      </c>
      <c r="G262" s="74" t="s">
        <v>312</v>
      </c>
      <c r="H262" s="91">
        <v>80</v>
      </c>
      <c r="I262" s="76">
        <f t="shared" si="33"/>
        <v>1280</v>
      </c>
      <c r="J262" s="76">
        <f t="shared" si="34"/>
        <v>128</v>
      </c>
      <c r="K262" s="76">
        <f t="shared" si="35"/>
        <v>1408</v>
      </c>
      <c r="L262" s="97" t="s">
        <v>212</v>
      </c>
    </row>
    <row r="263" spans="1:12" ht="21.75" customHeight="1" x14ac:dyDescent="0.2">
      <c r="A263" s="73" t="s">
        <v>635</v>
      </c>
      <c r="B263" s="74" t="s">
        <v>636</v>
      </c>
      <c r="C263" s="74" t="s">
        <v>527</v>
      </c>
      <c r="D263" s="74" t="s">
        <v>318</v>
      </c>
      <c r="E263" s="74" t="s">
        <v>637</v>
      </c>
      <c r="F263" s="75">
        <f>'Building Measures'!E45</f>
        <v>2</v>
      </c>
      <c r="G263" s="74" t="s">
        <v>312</v>
      </c>
      <c r="H263" s="91">
        <v>250</v>
      </c>
      <c r="I263" s="76">
        <f t="shared" si="33"/>
        <v>500</v>
      </c>
      <c r="J263" s="76">
        <f t="shared" si="34"/>
        <v>50</v>
      </c>
      <c r="K263" s="76">
        <f t="shared" si="35"/>
        <v>550</v>
      </c>
      <c r="L263" s="97" t="s">
        <v>212</v>
      </c>
    </row>
    <row r="264" spans="1:12" ht="21.75" customHeight="1" x14ac:dyDescent="0.2">
      <c r="A264" s="73" t="s">
        <v>635</v>
      </c>
      <c r="B264" s="74" t="s">
        <v>495</v>
      </c>
      <c r="C264" s="74" t="s">
        <v>527</v>
      </c>
      <c r="D264" s="74" t="s">
        <v>318</v>
      </c>
      <c r="E264" s="74" t="s">
        <v>264</v>
      </c>
      <c r="F264" s="85">
        <v>1</v>
      </c>
      <c r="G264" s="74" t="s">
        <v>312</v>
      </c>
      <c r="H264" s="91">
        <v>50</v>
      </c>
      <c r="I264" s="76">
        <f t="shared" si="33"/>
        <v>50</v>
      </c>
      <c r="J264" s="76">
        <f t="shared" si="34"/>
        <v>5</v>
      </c>
      <c r="K264" s="76">
        <f t="shared" si="35"/>
        <v>55</v>
      </c>
      <c r="L264" s="97" t="s">
        <v>212</v>
      </c>
    </row>
    <row r="265" spans="1:12" ht="21.75" customHeight="1" x14ac:dyDescent="0.2">
      <c r="A265" s="73" t="s">
        <v>638</v>
      </c>
      <c r="B265" s="74" t="s">
        <v>639</v>
      </c>
      <c r="C265" s="74" t="s">
        <v>511</v>
      </c>
      <c r="D265" s="74" t="s">
        <v>318</v>
      </c>
      <c r="E265" s="74" t="s">
        <v>632</v>
      </c>
      <c r="F265" s="75">
        <f>'Building Measures'!E44</f>
        <v>16</v>
      </c>
      <c r="G265" s="74" t="s">
        <v>304</v>
      </c>
      <c r="H265" s="91"/>
      <c r="I265" s="76">
        <f t="shared" si="33"/>
        <v>0</v>
      </c>
      <c r="J265" s="76">
        <f t="shared" si="34"/>
        <v>0</v>
      </c>
      <c r="K265" s="76">
        <f t="shared" si="35"/>
        <v>0</v>
      </c>
      <c r="L265" s="97" t="s">
        <v>168</v>
      </c>
    </row>
    <row r="266" spans="1:12" ht="21.75" customHeight="1" x14ac:dyDescent="0.2">
      <c r="A266" s="73" t="s">
        <v>640</v>
      </c>
      <c r="B266" s="74" t="s">
        <v>641</v>
      </c>
      <c r="C266" s="74" t="s">
        <v>487</v>
      </c>
      <c r="D266" s="74" t="s">
        <v>318</v>
      </c>
      <c r="E266" s="74" t="s">
        <v>528</v>
      </c>
      <c r="F266" s="75">
        <f>'Building Measures'!E42</f>
        <v>4</v>
      </c>
      <c r="G266" s="74" t="s">
        <v>304</v>
      </c>
      <c r="H266" s="91"/>
      <c r="I266" s="76">
        <f t="shared" si="33"/>
        <v>0</v>
      </c>
      <c r="J266" s="76">
        <f t="shared" si="34"/>
        <v>0</v>
      </c>
      <c r="K266" s="76">
        <f t="shared" si="35"/>
        <v>0</v>
      </c>
      <c r="L266" s="97" t="s">
        <v>168</v>
      </c>
    </row>
    <row r="267" spans="1:12" ht="21.75" customHeight="1" x14ac:dyDescent="0.2">
      <c r="A267" s="73" t="s">
        <v>642</v>
      </c>
      <c r="B267" s="74" t="s">
        <v>643</v>
      </c>
      <c r="C267" s="74" t="s">
        <v>487</v>
      </c>
      <c r="D267" s="74" t="s">
        <v>318</v>
      </c>
      <c r="E267" s="74" t="s">
        <v>632</v>
      </c>
      <c r="F267" s="75">
        <f>'Building Measures'!E44</f>
        <v>16</v>
      </c>
      <c r="G267" s="74" t="s">
        <v>304</v>
      </c>
      <c r="H267" s="91"/>
      <c r="I267" s="76">
        <f t="shared" si="33"/>
        <v>0</v>
      </c>
      <c r="J267" s="76">
        <f t="shared" si="34"/>
        <v>0</v>
      </c>
      <c r="K267" s="76">
        <f t="shared" si="35"/>
        <v>0</v>
      </c>
      <c r="L267" s="97" t="s">
        <v>168</v>
      </c>
    </row>
    <row r="268" spans="1:12" ht="21.75" customHeight="1" x14ac:dyDescent="0.2">
      <c r="A268" s="65" t="s">
        <v>644</v>
      </c>
      <c r="B268" s="66"/>
      <c r="C268" s="66"/>
      <c r="D268" s="66"/>
      <c r="E268" s="66"/>
      <c r="F268" s="83"/>
      <c r="G268" s="67"/>
      <c r="H268" s="89"/>
      <c r="I268" s="68"/>
      <c r="J268" s="68"/>
      <c r="K268" s="68"/>
      <c r="L268" s="95"/>
    </row>
    <row r="269" spans="1:12" ht="21.75" customHeight="1" x14ac:dyDescent="0.2">
      <c r="A269" s="73" t="s">
        <v>645</v>
      </c>
      <c r="B269" s="74" t="s">
        <v>646</v>
      </c>
      <c r="C269" s="74" t="s">
        <v>645</v>
      </c>
      <c r="D269" s="74" t="s">
        <v>318</v>
      </c>
      <c r="E269" s="74" t="s">
        <v>442</v>
      </c>
      <c r="F269" s="75">
        <f>'Building Measures'!E6</f>
        <v>270</v>
      </c>
      <c r="G269" s="74" t="s">
        <v>343</v>
      </c>
      <c r="H269" s="91">
        <v>38</v>
      </c>
      <c r="I269" s="76">
        <f t="shared" ref="I269:I274" si="36">IF(OR(F269="",H269=""),0,F269*H269)</f>
        <v>10260</v>
      </c>
      <c r="J269" s="76">
        <f t="shared" ref="J269:J274" si="37">IF(I269=0,0,I269*0.1)</f>
        <v>1026</v>
      </c>
      <c r="K269" s="76">
        <f t="shared" ref="K269:K274" si="38">IF(I269=0,0,I269+J269)</f>
        <v>11286</v>
      </c>
      <c r="L269" s="97" t="s">
        <v>212</v>
      </c>
    </row>
    <row r="270" spans="1:12" ht="21.75" customHeight="1" x14ac:dyDescent="0.2">
      <c r="A270" s="73" t="s">
        <v>645</v>
      </c>
      <c r="B270" s="74" t="s">
        <v>647</v>
      </c>
      <c r="C270" s="74" t="s">
        <v>645</v>
      </c>
      <c r="D270" s="74" t="s">
        <v>318</v>
      </c>
      <c r="E270" s="74" t="s">
        <v>264</v>
      </c>
      <c r="F270" s="85">
        <v>1</v>
      </c>
      <c r="G270" s="74" t="s">
        <v>312</v>
      </c>
      <c r="H270" s="91">
        <v>800</v>
      </c>
      <c r="I270" s="76">
        <f t="shared" si="36"/>
        <v>800</v>
      </c>
      <c r="J270" s="76">
        <f t="shared" si="37"/>
        <v>80</v>
      </c>
      <c r="K270" s="76">
        <f t="shared" si="38"/>
        <v>880</v>
      </c>
      <c r="L270" s="97" t="s">
        <v>212</v>
      </c>
    </row>
    <row r="271" spans="1:12" ht="21.75" customHeight="1" x14ac:dyDescent="0.2">
      <c r="A271" s="73" t="s">
        <v>645</v>
      </c>
      <c r="B271" s="74" t="s">
        <v>648</v>
      </c>
      <c r="C271" s="74" t="s">
        <v>645</v>
      </c>
      <c r="D271" s="74" t="s">
        <v>318</v>
      </c>
      <c r="E271" s="74" t="s">
        <v>264</v>
      </c>
      <c r="F271" s="85">
        <v>1</v>
      </c>
      <c r="G271" s="74" t="s">
        <v>312</v>
      </c>
      <c r="H271" s="91">
        <v>400</v>
      </c>
      <c r="I271" s="76">
        <f t="shared" si="36"/>
        <v>400</v>
      </c>
      <c r="J271" s="76">
        <f t="shared" si="37"/>
        <v>40</v>
      </c>
      <c r="K271" s="76">
        <f t="shared" si="38"/>
        <v>440</v>
      </c>
      <c r="L271" s="97" t="s">
        <v>212</v>
      </c>
    </row>
    <row r="272" spans="1:12" ht="21.75" customHeight="1" x14ac:dyDescent="0.2">
      <c r="A272" s="73" t="s">
        <v>645</v>
      </c>
      <c r="B272" s="74" t="s">
        <v>649</v>
      </c>
      <c r="C272" s="74" t="s">
        <v>645</v>
      </c>
      <c r="D272" s="74" t="s">
        <v>318</v>
      </c>
      <c r="E272" s="74" t="s">
        <v>264</v>
      </c>
      <c r="F272" s="85">
        <v>1</v>
      </c>
      <c r="G272" s="74" t="s">
        <v>312</v>
      </c>
      <c r="H272" s="91">
        <v>300</v>
      </c>
      <c r="I272" s="76">
        <f t="shared" si="36"/>
        <v>300</v>
      </c>
      <c r="J272" s="76">
        <f t="shared" si="37"/>
        <v>30</v>
      </c>
      <c r="K272" s="76">
        <f t="shared" si="38"/>
        <v>330</v>
      </c>
      <c r="L272" s="97" t="s">
        <v>212</v>
      </c>
    </row>
    <row r="273" spans="1:12" ht="21.75" customHeight="1" x14ac:dyDescent="0.2">
      <c r="A273" s="73" t="s">
        <v>645</v>
      </c>
      <c r="B273" s="74" t="s">
        <v>650</v>
      </c>
      <c r="C273" s="74" t="s">
        <v>645</v>
      </c>
      <c r="D273" s="74" t="s">
        <v>318</v>
      </c>
      <c r="E273" s="74" t="s">
        <v>264</v>
      </c>
      <c r="F273" s="85">
        <v>1</v>
      </c>
      <c r="G273" s="74" t="s">
        <v>312</v>
      </c>
      <c r="H273" s="91">
        <v>300</v>
      </c>
      <c r="I273" s="76">
        <f t="shared" si="36"/>
        <v>300</v>
      </c>
      <c r="J273" s="76">
        <f t="shared" si="37"/>
        <v>30</v>
      </c>
      <c r="K273" s="76">
        <f t="shared" si="38"/>
        <v>330</v>
      </c>
      <c r="L273" s="97" t="s">
        <v>212</v>
      </c>
    </row>
    <row r="274" spans="1:12" ht="21.75" customHeight="1" x14ac:dyDescent="0.2">
      <c r="A274" s="73" t="s">
        <v>645</v>
      </c>
      <c r="B274" s="74" t="s">
        <v>651</v>
      </c>
      <c r="C274" s="74" t="s">
        <v>645</v>
      </c>
      <c r="D274" s="74" t="s">
        <v>318</v>
      </c>
      <c r="E274" s="74" t="s">
        <v>264</v>
      </c>
      <c r="F274" s="85">
        <v>1</v>
      </c>
      <c r="G274" s="74" t="s">
        <v>312</v>
      </c>
      <c r="H274" s="91">
        <v>300</v>
      </c>
      <c r="I274" s="76">
        <f t="shared" si="36"/>
        <v>300</v>
      </c>
      <c r="J274" s="76">
        <f t="shared" si="37"/>
        <v>30</v>
      </c>
      <c r="K274" s="76">
        <f t="shared" si="38"/>
        <v>330</v>
      </c>
      <c r="L274" s="97" t="s">
        <v>212</v>
      </c>
    </row>
    <row r="275" spans="1:12" ht="21.75" customHeight="1" x14ac:dyDescent="0.2">
      <c r="A275" s="65" t="s">
        <v>652</v>
      </c>
      <c r="B275" s="66"/>
      <c r="C275" s="66"/>
      <c r="D275" s="66"/>
      <c r="E275" s="66"/>
      <c r="F275" s="83"/>
      <c r="G275" s="67"/>
      <c r="H275" s="89"/>
      <c r="I275" s="68"/>
      <c r="J275" s="68"/>
      <c r="K275" s="68"/>
      <c r="L275" s="95"/>
    </row>
    <row r="276" spans="1:12" ht="21.75" customHeight="1" x14ac:dyDescent="0.2">
      <c r="A276" s="69" t="s">
        <v>653</v>
      </c>
      <c r="B276" s="70" t="s">
        <v>654</v>
      </c>
      <c r="C276" s="70" t="s">
        <v>178</v>
      </c>
      <c r="D276" s="70" t="s">
        <v>303</v>
      </c>
      <c r="E276" s="70" t="s">
        <v>264</v>
      </c>
      <c r="F276" s="84">
        <v>1</v>
      </c>
      <c r="G276" s="70" t="s">
        <v>312</v>
      </c>
      <c r="H276" s="90">
        <v>5500</v>
      </c>
      <c r="I276" s="72">
        <f t="shared" ref="I276:I281" si="39">IF(OR(F276="",H276=""),0,F276*H276)</f>
        <v>5500</v>
      </c>
      <c r="J276" s="72">
        <f t="shared" ref="J276:J281" si="40">IF(I276=0,0,I276*0.1)</f>
        <v>550</v>
      </c>
      <c r="K276" s="72">
        <f t="shared" ref="K276:K281" si="41">IF(I276=0,0,I276+J276)</f>
        <v>6050</v>
      </c>
      <c r="L276" s="96" t="s">
        <v>212</v>
      </c>
    </row>
    <row r="277" spans="1:12" ht="21.75" customHeight="1" x14ac:dyDescent="0.2">
      <c r="A277" s="69" t="s">
        <v>655</v>
      </c>
      <c r="B277" s="70" t="s">
        <v>656</v>
      </c>
      <c r="C277" s="70" t="s">
        <v>173</v>
      </c>
      <c r="D277" s="70" t="s">
        <v>303</v>
      </c>
      <c r="E277" s="70" t="s">
        <v>264</v>
      </c>
      <c r="F277" s="84"/>
      <c r="G277" s="70" t="s">
        <v>27</v>
      </c>
      <c r="H277" s="90">
        <v>200</v>
      </c>
      <c r="I277" s="72">
        <f t="shared" si="39"/>
        <v>0</v>
      </c>
      <c r="J277" s="72">
        <f t="shared" si="40"/>
        <v>0</v>
      </c>
      <c r="K277" s="72">
        <f t="shared" si="41"/>
        <v>0</v>
      </c>
      <c r="L277" s="96" t="s">
        <v>212</v>
      </c>
    </row>
    <row r="278" spans="1:12" ht="21.75" customHeight="1" x14ac:dyDescent="0.2">
      <c r="A278" s="69" t="s">
        <v>655</v>
      </c>
      <c r="B278" s="70" t="s">
        <v>657</v>
      </c>
      <c r="C278" s="70" t="s">
        <v>173</v>
      </c>
      <c r="D278" s="70" t="s">
        <v>303</v>
      </c>
      <c r="E278" s="70" t="s">
        <v>264</v>
      </c>
      <c r="F278" s="84"/>
      <c r="G278" s="70" t="s">
        <v>343</v>
      </c>
      <c r="H278" s="90">
        <v>150</v>
      </c>
      <c r="I278" s="72">
        <f t="shared" si="39"/>
        <v>0</v>
      </c>
      <c r="J278" s="72">
        <f t="shared" si="40"/>
        <v>0</v>
      </c>
      <c r="K278" s="72">
        <f t="shared" si="41"/>
        <v>0</v>
      </c>
      <c r="L278" s="96" t="s">
        <v>212</v>
      </c>
    </row>
    <row r="279" spans="1:12" ht="21.75" customHeight="1" x14ac:dyDescent="0.2">
      <c r="A279" s="69" t="s">
        <v>655</v>
      </c>
      <c r="B279" s="70" t="s">
        <v>658</v>
      </c>
      <c r="C279" s="70" t="s">
        <v>173</v>
      </c>
      <c r="D279" s="70" t="s">
        <v>303</v>
      </c>
      <c r="E279" s="70" t="s">
        <v>264</v>
      </c>
      <c r="F279" s="84">
        <v>1</v>
      </c>
      <c r="G279" s="70" t="s">
        <v>312</v>
      </c>
      <c r="H279" s="90">
        <v>1500</v>
      </c>
      <c r="I279" s="72">
        <f t="shared" si="39"/>
        <v>1500</v>
      </c>
      <c r="J279" s="72">
        <f t="shared" si="40"/>
        <v>150</v>
      </c>
      <c r="K279" s="72">
        <f t="shared" si="41"/>
        <v>1650</v>
      </c>
      <c r="L279" s="96" t="s">
        <v>212</v>
      </c>
    </row>
    <row r="280" spans="1:12" ht="21.75" customHeight="1" x14ac:dyDescent="0.2">
      <c r="A280" s="69" t="s">
        <v>659</v>
      </c>
      <c r="B280" s="70" t="s">
        <v>660</v>
      </c>
      <c r="C280" s="70" t="s">
        <v>173</v>
      </c>
      <c r="D280" s="70" t="s">
        <v>303</v>
      </c>
      <c r="E280" s="70" t="s">
        <v>661</v>
      </c>
      <c r="F280" s="71">
        <f>'Building Measures'!E64</f>
        <v>8</v>
      </c>
      <c r="G280" s="70" t="s">
        <v>27</v>
      </c>
      <c r="H280" s="90"/>
      <c r="I280" s="72">
        <f t="shared" si="39"/>
        <v>0</v>
      </c>
      <c r="J280" s="72">
        <f t="shared" si="40"/>
        <v>0</v>
      </c>
      <c r="K280" s="72">
        <f t="shared" si="41"/>
        <v>0</v>
      </c>
      <c r="L280" s="96" t="s">
        <v>212</v>
      </c>
    </row>
    <row r="281" spans="1:12" ht="21.75" customHeight="1" x14ac:dyDescent="0.2">
      <c r="A281" s="69" t="s">
        <v>659</v>
      </c>
      <c r="B281" s="70" t="s">
        <v>662</v>
      </c>
      <c r="C281" s="70" t="s">
        <v>173</v>
      </c>
      <c r="D281" s="70" t="s">
        <v>303</v>
      </c>
      <c r="E281" s="70" t="s">
        <v>663</v>
      </c>
      <c r="F281" s="71">
        <f>'Building Measures'!E65</f>
        <v>6</v>
      </c>
      <c r="G281" s="70" t="s">
        <v>27</v>
      </c>
      <c r="H281" s="90"/>
      <c r="I281" s="72">
        <f t="shared" si="39"/>
        <v>0</v>
      </c>
      <c r="J281" s="72">
        <f t="shared" si="40"/>
        <v>0</v>
      </c>
      <c r="K281" s="72">
        <f t="shared" si="41"/>
        <v>0</v>
      </c>
      <c r="L281" s="96" t="s">
        <v>212</v>
      </c>
    </row>
    <row r="282" spans="1:12" ht="21.75" customHeight="1" x14ac:dyDescent="0.2">
      <c r="A282" s="65" t="s">
        <v>664</v>
      </c>
      <c r="B282" s="66"/>
      <c r="C282" s="66"/>
      <c r="D282" s="66"/>
      <c r="E282" s="66"/>
      <c r="F282" s="83"/>
      <c r="G282" s="67"/>
      <c r="H282" s="89"/>
      <c r="I282" s="68"/>
      <c r="J282" s="68"/>
      <c r="K282" s="68"/>
      <c r="L282" s="95"/>
    </row>
    <row r="283" spans="1:12" ht="21.75" customHeight="1" x14ac:dyDescent="0.2">
      <c r="A283" s="69" t="s">
        <v>117</v>
      </c>
      <c r="B283" s="70" t="s">
        <v>665</v>
      </c>
      <c r="C283" s="70" t="s">
        <v>117</v>
      </c>
      <c r="D283" s="70" t="s">
        <v>303</v>
      </c>
      <c r="E283" s="70" t="s">
        <v>264</v>
      </c>
      <c r="F283" s="84">
        <v>1</v>
      </c>
      <c r="G283" s="70" t="s">
        <v>27</v>
      </c>
      <c r="H283" s="90">
        <v>20000</v>
      </c>
      <c r="I283" s="72">
        <f t="shared" ref="I283:I294" si="42">IF(OR(F283="",H283=""),0,F283*H283)</f>
        <v>20000</v>
      </c>
      <c r="J283" s="72">
        <f t="shared" ref="J283:J294" si="43">IF(I283=0,0,I283*0.1)</f>
        <v>2000</v>
      </c>
      <c r="K283" s="72">
        <f t="shared" ref="K283:K294" si="44">IF(I283=0,0,I283+J283)</f>
        <v>22000</v>
      </c>
      <c r="L283" s="96" t="s">
        <v>212</v>
      </c>
    </row>
    <row r="284" spans="1:12" ht="21.75" customHeight="1" x14ac:dyDescent="0.2">
      <c r="A284" s="69" t="s">
        <v>117</v>
      </c>
      <c r="B284" s="70" t="s">
        <v>666</v>
      </c>
      <c r="C284" s="70" t="s">
        <v>117</v>
      </c>
      <c r="D284" s="70" t="s">
        <v>303</v>
      </c>
      <c r="E284" s="70" t="s">
        <v>264</v>
      </c>
      <c r="F284" s="84">
        <v>1</v>
      </c>
      <c r="G284" s="70" t="s">
        <v>27</v>
      </c>
      <c r="H284" s="90">
        <v>500</v>
      </c>
      <c r="I284" s="72">
        <f t="shared" si="42"/>
        <v>500</v>
      </c>
      <c r="J284" s="72">
        <f t="shared" si="43"/>
        <v>50</v>
      </c>
      <c r="K284" s="72">
        <f t="shared" si="44"/>
        <v>550</v>
      </c>
      <c r="L284" s="96" t="s">
        <v>212</v>
      </c>
    </row>
    <row r="285" spans="1:12" ht="21.75" customHeight="1" x14ac:dyDescent="0.2">
      <c r="A285" s="69" t="s">
        <v>117</v>
      </c>
      <c r="B285" s="70" t="s">
        <v>667</v>
      </c>
      <c r="C285" s="70" t="s">
        <v>117</v>
      </c>
      <c r="D285" s="70" t="s">
        <v>303</v>
      </c>
      <c r="E285" s="70" t="s">
        <v>264</v>
      </c>
      <c r="F285" s="84">
        <v>1</v>
      </c>
      <c r="G285" s="70" t="s">
        <v>27</v>
      </c>
      <c r="H285" s="90">
        <v>400</v>
      </c>
      <c r="I285" s="72">
        <f t="shared" si="42"/>
        <v>400</v>
      </c>
      <c r="J285" s="72">
        <f t="shared" si="43"/>
        <v>40</v>
      </c>
      <c r="K285" s="72">
        <f t="shared" si="44"/>
        <v>440</v>
      </c>
      <c r="L285" s="96" t="s">
        <v>212</v>
      </c>
    </row>
    <row r="286" spans="1:12" ht="21.75" customHeight="1" x14ac:dyDescent="0.2">
      <c r="A286" s="69" t="s">
        <v>117</v>
      </c>
      <c r="B286" s="70" t="s">
        <v>668</v>
      </c>
      <c r="C286" s="70" t="s">
        <v>117</v>
      </c>
      <c r="D286" s="70" t="s">
        <v>303</v>
      </c>
      <c r="E286" s="70" t="s">
        <v>264</v>
      </c>
      <c r="F286" s="84"/>
      <c r="G286" s="70" t="s">
        <v>27</v>
      </c>
      <c r="H286" s="90">
        <v>400</v>
      </c>
      <c r="I286" s="72">
        <f t="shared" si="42"/>
        <v>0</v>
      </c>
      <c r="J286" s="72">
        <f t="shared" si="43"/>
        <v>0</v>
      </c>
      <c r="K286" s="72">
        <f t="shared" si="44"/>
        <v>0</v>
      </c>
      <c r="L286" s="96" t="s">
        <v>212</v>
      </c>
    </row>
    <row r="287" spans="1:12" ht="21.75" customHeight="1" x14ac:dyDescent="0.2">
      <c r="A287" s="69" t="s">
        <v>669</v>
      </c>
      <c r="B287" s="70" t="s">
        <v>670</v>
      </c>
      <c r="C287" s="70" t="s">
        <v>671</v>
      </c>
      <c r="D287" s="70" t="s">
        <v>303</v>
      </c>
      <c r="E287" s="70" t="s">
        <v>264</v>
      </c>
      <c r="F287" s="84">
        <v>1</v>
      </c>
      <c r="G287" s="70" t="s">
        <v>27</v>
      </c>
      <c r="H287" s="90">
        <v>350</v>
      </c>
      <c r="I287" s="72">
        <f t="shared" si="42"/>
        <v>350</v>
      </c>
      <c r="J287" s="72">
        <f t="shared" si="43"/>
        <v>35</v>
      </c>
      <c r="K287" s="72">
        <f t="shared" si="44"/>
        <v>385</v>
      </c>
      <c r="L287" s="96" t="s">
        <v>212</v>
      </c>
    </row>
    <row r="288" spans="1:12" ht="21.75" customHeight="1" x14ac:dyDescent="0.2">
      <c r="A288" s="69" t="s">
        <v>669</v>
      </c>
      <c r="B288" s="70" t="s">
        <v>672</v>
      </c>
      <c r="C288" s="70" t="s">
        <v>671</v>
      </c>
      <c r="D288" s="70" t="s">
        <v>303</v>
      </c>
      <c r="E288" s="70" t="s">
        <v>264</v>
      </c>
      <c r="F288" s="84">
        <v>1</v>
      </c>
      <c r="G288" s="70" t="s">
        <v>27</v>
      </c>
      <c r="H288" s="90">
        <v>300</v>
      </c>
      <c r="I288" s="72">
        <f t="shared" si="42"/>
        <v>300</v>
      </c>
      <c r="J288" s="72">
        <f t="shared" si="43"/>
        <v>30</v>
      </c>
      <c r="K288" s="72">
        <f t="shared" si="44"/>
        <v>330</v>
      </c>
      <c r="L288" s="96" t="s">
        <v>212</v>
      </c>
    </row>
    <row r="289" spans="1:12" ht="21.75" customHeight="1" x14ac:dyDescent="0.2">
      <c r="A289" s="69" t="s">
        <v>669</v>
      </c>
      <c r="B289" s="70" t="s">
        <v>673</v>
      </c>
      <c r="C289" s="70" t="s">
        <v>671</v>
      </c>
      <c r="D289" s="70" t="s">
        <v>303</v>
      </c>
      <c r="E289" s="70" t="s">
        <v>264</v>
      </c>
      <c r="F289" s="84">
        <v>1</v>
      </c>
      <c r="G289" s="70" t="s">
        <v>27</v>
      </c>
      <c r="H289" s="90">
        <v>250</v>
      </c>
      <c r="I289" s="72">
        <f t="shared" si="42"/>
        <v>250</v>
      </c>
      <c r="J289" s="72">
        <f t="shared" si="43"/>
        <v>25</v>
      </c>
      <c r="K289" s="72">
        <f t="shared" si="44"/>
        <v>275</v>
      </c>
      <c r="L289" s="96" t="s">
        <v>212</v>
      </c>
    </row>
    <row r="290" spans="1:12" ht="21.75" customHeight="1" x14ac:dyDescent="0.2">
      <c r="A290" s="69" t="s">
        <v>674</v>
      </c>
      <c r="B290" s="70" t="s">
        <v>675</v>
      </c>
      <c r="C290" s="70" t="s">
        <v>676</v>
      </c>
      <c r="D290" s="70" t="s">
        <v>303</v>
      </c>
      <c r="E290" s="70" t="s">
        <v>264</v>
      </c>
      <c r="F290" s="84">
        <v>1</v>
      </c>
      <c r="G290" s="70" t="s">
        <v>343</v>
      </c>
      <c r="H290" s="90">
        <v>300</v>
      </c>
      <c r="I290" s="72">
        <f t="shared" si="42"/>
        <v>300</v>
      </c>
      <c r="J290" s="72">
        <f t="shared" si="43"/>
        <v>30</v>
      </c>
      <c r="K290" s="72">
        <f t="shared" si="44"/>
        <v>330</v>
      </c>
      <c r="L290" s="96" t="s">
        <v>212</v>
      </c>
    </row>
    <row r="291" spans="1:12" ht="21.75" customHeight="1" x14ac:dyDescent="0.2">
      <c r="A291" s="63" t="s">
        <v>677</v>
      </c>
      <c r="B291" s="64" t="s">
        <v>678</v>
      </c>
      <c r="C291" s="64" t="s">
        <v>679</v>
      </c>
      <c r="D291" s="64" t="s">
        <v>209</v>
      </c>
      <c r="E291" s="64" t="s">
        <v>264</v>
      </c>
      <c r="F291" s="82">
        <v>1</v>
      </c>
      <c r="G291" s="64" t="s">
        <v>312</v>
      </c>
      <c r="H291" s="88">
        <v>800</v>
      </c>
      <c r="I291" s="45">
        <f t="shared" si="42"/>
        <v>800</v>
      </c>
      <c r="J291" s="45">
        <f t="shared" si="43"/>
        <v>80</v>
      </c>
      <c r="K291" s="45">
        <f t="shared" si="44"/>
        <v>880</v>
      </c>
      <c r="L291" s="94" t="s">
        <v>212</v>
      </c>
    </row>
    <row r="292" spans="1:12" ht="21.75" customHeight="1" x14ac:dyDescent="0.2">
      <c r="A292" s="63" t="s">
        <v>677</v>
      </c>
      <c r="B292" s="64" t="s">
        <v>680</v>
      </c>
      <c r="C292" s="64" t="s">
        <v>679</v>
      </c>
      <c r="D292" s="64" t="s">
        <v>209</v>
      </c>
      <c r="E292" s="64" t="s">
        <v>264</v>
      </c>
      <c r="F292" s="82">
        <v>1</v>
      </c>
      <c r="G292" s="64" t="s">
        <v>312</v>
      </c>
      <c r="H292" s="88">
        <v>600</v>
      </c>
      <c r="I292" s="45">
        <f t="shared" si="42"/>
        <v>600</v>
      </c>
      <c r="J292" s="45">
        <f t="shared" si="43"/>
        <v>60</v>
      </c>
      <c r="K292" s="45">
        <f t="shared" si="44"/>
        <v>660</v>
      </c>
      <c r="L292" s="94" t="s">
        <v>212</v>
      </c>
    </row>
    <row r="293" spans="1:12" ht="21.75" customHeight="1" x14ac:dyDescent="0.2">
      <c r="A293" s="63" t="s">
        <v>677</v>
      </c>
      <c r="B293" s="64" t="s">
        <v>681</v>
      </c>
      <c r="C293" s="64" t="s">
        <v>679</v>
      </c>
      <c r="D293" s="64" t="s">
        <v>209</v>
      </c>
      <c r="E293" s="64" t="s">
        <v>264</v>
      </c>
      <c r="F293" s="82">
        <v>1</v>
      </c>
      <c r="G293" s="64" t="s">
        <v>312</v>
      </c>
      <c r="H293" s="88">
        <v>400</v>
      </c>
      <c r="I293" s="45">
        <f t="shared" si="42"/>
        <v>400</v>
      </c>
      <c r="J293" s="45">
        <f t="shared" si="43"/>
        <v>40</v>
      </c>
      <c r="K293" s="45">
        <f t="shared" si="44"/>
        <v>440</v>
      </c>
      <c r="L293" s="94" t="s">
        <v>212</v>
      </c>
    </row>
    <row r="294" spans="1:12" ht="21.75" customHeight="1" x14ac:dyDescent="0.2">
      <c r="A294" s="63" t="s">
        <v>677</v>
      </c>
      <c r="B294" s="64" t="s">
        <v>682</v>
      </c>
      <c r="C294" s="64" t="s">
        <v>679</v>
      </c>
      <c r="D294" s="64" t="s">
        <v>209</v>
      </c>
      <c r="E294" s="64" t="s">
        <v>264</v>
      </c>
      <c r="F294" s="82">
        <v>1</v>
      </c>
      <c r="G294" s="64" t="s">
        <v>312</v>
      </c>
      <c r="H294" s="88">
        <v>700</v>
      </c>
      <c r="I294" s="45">
        <f t="shared" si="42"/>
        <v>700</v>
      </c>
      <c r="J294" s="45">
        <f t="shared" si="43"/>
        <v>70</v>
      </c>
      <c r="K294" s="45">
        <f t="shared" si="44"/>
        <v>770</v>
      </c>
      <c r="L294" s="94" t="s">
        <v>212</v>
      </c>
    </row>
    <row r="295" spans="1:12" ht="21.75" customHeight="1" x14ac:dyDescent="0.2">
      <c r="A295" s="65" t="s">
        <v>683</v>
      </c>
      <c r="B295" s="66"/>
      <c r="C295" s="66"/>
      <c r="D295" s="66"/>
      <c r="E295" s="66"/>
      <c r="F295" s="83"/>
      <c r="G295" s="67"/>
      <c r="H295" s="89"/>
      <c r="I295" s="68"/>
      <c r="J295" s="68"/>
      <c r="K295" s="68"/>
      <c r="L295" s="95"/>
    </row>
    <row r="296" spans="1:12" ht="21.75" customHeight="1" x14ac:dyDescent="0.2">
      <c r="A296" s="73" t="s">
        <v>684</v>
      </c>
      <c r="B296" s="74" t="s">
        <v>685</v>
      </c>
      <c r="C296" s="74" t="s">
        <v>686</v>
      </c>
      <c r="D296" s="74" t="s">
        <v>318</v>
      </c>
      <c r="E296" s="74" t="s">
        <v>264</v>
      </c>
      <c r="F296" s="85">
        <v>1</v>
      </c>
      <c r="G296" s="74" t="s">
        <v>304</v>
      </c>
      <c r="H296" s="91"/>
      <c r="I296" s="76">
        <f>IF(OR(F296="",H296=""),0,F296*H296)</f>
        <v>0</v>
      </c>
      <c r="J296" s="76">
        <f>IF(I296=0,0,I296*0.1)</f>
        <v>0</v>
      </c>
      <c r="K296" s="76">
        <f>IF(I296=0,0,I296+J296)</f>
        <v>0</v>
      </c>
      <c r="L296" s="97" t="s">
        <v>168</v>
      </c>
    </row>
    <row r="297" spans="1:12" ht="21.75" customHeight="1" x14ac:dyDescent="0.2">
      <c r="A297" s="65" t="s">
        <v>687</v>
      </c>
      <c r="B297" s="66"/>
      <c r="C297" s="66"/>
      <c r="D297" s="66"/>
      <c r="E297" s="66"/>
      <c r="F297" s="83"/>
      <c r="G297" s="67"/>
      <c r="H297" s="89"/>
      <c r="I297" s="68"/>
      <c r="J297" s="68"/>
      <c r="K297" s="68"/>
      <c r="L297" s="95"/>
    </row>
    <row r="298" spans="1:12" ht="21.75" customHeight="1" x14ac:dyDescent="0.2">
      <c r="A298" s="73" t="s">
        <v>688</v>
      </c>
      <c r="B298" s="74" t="s">
        <v>689</v>
      </c>
      <c r="C298" s="74" t="s">
        <v>690</v>
      </c>
      <c r="D298" s="74" t="s">
        <v>318</v>
      </c>
      <c r="E298" s="74" t="s">
        <v>210</v>
      </c>
      <c r="F298" s="85">
        <v>1</v>
      </c>
      <c r="G298" s="74" t="s">
        <v>304</v>
      </c>
      <c r="H298" s="91">
        <v>425</v>
      </c>
      <c r="I298" s="76">
        <f t="shared" ref="I298:I304" si="45">IF(OR(F298="",H298=""),0,F298*H298)</f>
        <v>425</v>
      </c>
      <c r="J298" s="76">
        <f t="shared" ref="J298:J304" si="46">IF(I298=0,0,I298*0.1)</f>
        <v>42.5</v>
      </c>
      <c r="K298" s="76">
        <f t="shared" ref="K298:K304" si="47">IF(I298=0,0,I298+J298)</f>
        <v>467.5</v>
      </c>
      <c r="L298" s="97" t="s">
        <v>212</v>
      </c>
    </row>
    <row r="299" spans="1:12" ht="21.75" customHeight="1" x14ac:dyDescent="0.2">
      <c r="A299" s="73" t="s">
        <v>688</v>
      </c>
      <c r="B299" s="74" t="s">
        <v>691</v>
      </c>
      <c r="C299" s="74" t="s">
        <v>690</v>
      </c>
      <c r="D299" s="74" t="s">
        <v>318</v>
      </c>
      <c r="E299" s="74" t="s">
        <v>264</v>
      </c>
      <c r="F299" s="85">
        <v>1</v>
      </c>
      <c r="G299" s="74" t="s">
        <v>312</v>
      </c>
      <c r="H299" s="91">
        <v>150</v>
      </c>
      <c r="I299" s="76">
        <f t="shared" si="45"/>
        <v>150</v>
      </c>
      <c r="J299" s="76">
        <f t="shared" si="46"/>
        <v>15</v>
      </c>
      <c r="K299" s="76">
        <f t="shared" si="47"/>
        <v>165</v>
      </c>
      <c r="L299" s="97" t="s">
        <v>212</v>
      </c>
    </row>
    <row r="300" spans="1:12" ht="21.75" customHeight="1" x14ac:dyDescent="0.2">
      <c r="A300" s="73" t="s">
        <v>688</v>
      </c>
      <c r="B300" s="74" t="s">
        <v>692</v>
      </c>
      <c r="C300" s="74" t="s">
        <v>690</v>
      </c>
      <c r="D300" s="74" t="s">
        <v>318</v>
      </c>
      <c r="E300" s="74" t="s">
        <v>264</v>
      </c>
      <c r="F300" s="85">
        <v>1</v>
      </c>
      <c r="G300" s="74" t="s">
        <v>312</v>
      </c>
      <c r="H300" s="91">
        <v>100</v>
      </c>
      <c r="I300" s="76">
        <f t="shared" si="45"/>
        <v>100</v>
      </c>
      <c r="J300" s="76">
        <f t="shared" si="46"/>
        <v>10</v>
      </c>
      <c r="K300" s="76">
        <f t="shared" si="47"/>
        <v>110</v>
      </c>
      <c r="L300" s="97" t="s">
        <v>212</v>
      </c>
    </row>
    <row r="301" spans="1:12" ht="21.75" customHeight="1" x14ac:dyDescent="0.2">
      <c r="A301" s="73" t="s">
        <v>688</v>
      </c>
      <c r="B301" s="74" t="s">
        <v>693</v>
      </c>
      <c r="C301" s="74" t="s">
        <v>690</v>
      </c>
      <c r="D301" s="74" t="s">
        <v>318</v>
      </c>
      <c r="E301" s="74" t="s">
        <v>264</v>
      </c>
      <c r="F301" s="85">
        <v>1</v>
      </c>
      <c r="G301" s="74" t="s">
        <v>312</v>
      </c>
      <c r="H301" s="91">
        <v>150</v>
      </c>
      <c r="I301" s="76">
        <f t="shared" si="45"/>
        <v>150</v>
      </c>
      <c r="J301" s="76">
        <f t="shared" si="46"/>
        <v>15</v>
      </c>
      <c r="K301" s="76">
        <f t="shared" si="47"/>
        <v>165</v>
      </c>
      <c r="L301" s="97" t="s">
        <v>212</v>
      </c>
    </row>
    <row r="302" spans="1:12" ht="21.75" customHeight="1" x14ac:dyDescent="0.2">
      <c r="A302" s="73" t="s">
        <v>694</v>
      </c>
      <c r="B302" s="74" t="s">
        <v>695</v>
      </c>
      <c r="C302" s="74" t="s">
        <v>690</v>
      </c>
      <c r="D302" s="74" t="s">
        <v>318</v>
      </c>
      <c r="E302" s="74" t="s">
        <v>210</v>
      </c>
      <c r="F302" s="85">
        <v>1</v>
      </c>
      <c r="G302" s="74" t="s">
        <v>304</v>
      </c>
      <c r="H302" s="91">
        <v>520</v>
      </c>
      <c r="I302" s="76">
        <f t="shared" si="45"/>
        <v>520</v>
      </c>
      <c r="J302" s="76">
        <f t="shared" si="46"/>
        <v>52</v>
      </c>
      <c r="K302" s="76">
        <f t="shared" si="47"/>
        <v>572</v>
      </c>
      <c r="L302" s="97" t="s">
        <v>212</v>
      </c>
    </row>
    <row r="303" spans="1:12" ht="21.75" customHeight="1" x14ac:dyDescent="0.2">
      <c r="A303" s="73" t="s">
        <v>694</v>
      </c>
      <c r="B303" s="74" t="s">
        <v>696</v>
      </c>
      <c r="C303" s="74" t="s">
        <v>690</v>
      </c>
      <c r="D303" s="74" t="s">
        <v>318</v>
      </c>
      <c r="E303" s="74" t="s">
        <v>264</v>
      </c>
      <c r="F303" s="85">
        <v>1</v>
      </c>
      <c r="G303" s="74" t="s">
        <v>304</v>
      </c>
      <c r="H303" s="91">
        <v>180</v>
      </c>
      <c r="I303" s="76">
        <f t="shared" si="45"/>
        <v>180</v>
      </c>
      <c r="J303" s="76">
        <f t="shared" si="46"/>
        <v>18</v>
      </c>
      <c r="K303" s="76">
        <f t="shared" si="47"/>
        <v>198</v>
      </c>
      <c r="L303" s="97" t="s">
        <v>212</v>
      </c>
    </row>
    <row r="304" spans="1:12" ht="21.75" customHeight="1" x14ac:dyDescent="0.2">
      <c r="A304" s="73" t="s">
        <v>694</v>
      </c>
      <c r="B304" s="74" t="s">
        <v>697</v>
      </c>
      <c r="C304" s="74" t="s">
        <v>690</v>
      </c>
      <c r="D304" s="74" t="s">
        <v>318</v>
      </c>
      <c r="E304" s="74" t="s">
        <v>210</v>
      </c>
      <c r="F304" s="85">
        <v>1</v>
      </c>
      <c r="G304" s="74" t="s">
        <v>304</v>
      </c>
      <c r="H304" s="91">
        <v>600</v>
      </c>
      <c r="I304" s="76">
        <f t="shared" si="45"/>
        <v>600</v>
      </c>
      <c r="J304" s="76">
        <f t="shared" si="46"/>
        <v>60</v>
      </c>
      <c r="K304" s="76">
        <f t="shared" si="47"/>
        <v>660</v>
      </c>
      <c r="L304" s="97" t="s">
        <v>212</v>
      </c>
    </row>
    <row r="305" spans="1:12" ht="21.75" customHeight="1" x14ac:dyDescent="0.2">
      <c r="A305" s="65" t="s">
        <v>698</v>
      </c>
      <c r="B305" s="66"/>
      <c r="C305" s="66"/>
      <c r="D305" s="66"/>
      <c r="E305" s="66"/>
      <c r="F305" s="83"/>
      <c r="G305" s="67"/>
      <c r="H305" s="89"/>
      <c r="I305" s="68"/>
      <c r="J305" s="68"/>
      <c r="K305" s="68"/>
      <c r="L305" s="95"/>
    </row>
    <row r="306" spans="1:12" ht="21.75" customHeight="1" x14ac:dyDescent="0.2">
      <c r="A306" s="73" t="s">
        <v>699</v>
      </c>
      <c r="B306" s="74" t="s">
        <v>700</v>
      </c>
      <c r="C306" s="74" t="s">
        <v>701</v>
      </c>
      <c r="D306" s="74" t="s">
        <v>318</v>
      </c>
      <c r="E306" s="74" t="s">
        <v>702</v>
      </c>
      <c r="F306" s="75">
        <f>'Building Measures'!E50</f>
        <v>32</v>
      </c>
      <c r="G306" s="74" t="s">
        <v>343</v>
      </c>
      <c r="H306" s="91">
        <v>45</v>
      </c>
      <c r="I306" s="76">
        <f t="shared" ref="I306:I315" si="48">IF(OR(F306="",H306=""),0,F306*H306)</f>
        <v>1440</v>
      </c>
      <c r="J306" s="76">
        <f t="shared" ref="J306:J315" si="49">IF(I306=0,0,I306*0.1)</f>
        <v>144</v>
      </c>
      <c r="K306" s="76">
        <f t="shared" ref="K306:K315" si="50">IF(I306=0,0,I306+J306)</f>
        <v>1584</v>
      </c>
      <c r="L306" s="97" t="s">
        <v>212</v>
      </c>
    </row>
    <row r="307" spans="1:12" ht="21.75" customHeight="1" x14ac:dyDescent="0.2">
      <c r="A307" s="73" t="s">
        <v>699</v>
      </c>
      <c r="B307" s="74" t="s">
        <v>703</v>
      </c>
      <c r="C307" s="74" t="s">
        <v>701</v>
      </c>
      <c r="D307" s="74" t="s">
        <v>318</v>
      </c>
      <c r="E307" s="74" t="s">
        <v>704</v>
      </c>
      <c r="F307" s="75">
        <f>'Building Measures'!E8</f>
        <v>25</v>
      </c>
      <c r="G307" s="74" t="s">
        <v>343</v>
      </c>
      <c r="H307" s="91">
        <v>50</v>
      </c>
      <c r="I307" s="76">
        <f t="shared" si="48"/>
        <v>1250</v>
      </c>
      <c r="J307" s="76">
        <f t="shared" si="49"/>
        <v>125</v>
      </c>
      <c r="K307" s="76">
        <f t="shared" si="50"/>
        <v>1375</v>
      </c>
      <c r="L307" s="97" t="s">
        <v>212</v>
      </c>
    </row>
    <row r="308" spans="1:12" ht="21.75" customHeight="1" x14ac:dyDescent="0.2">
      <c r="A308" s="73" t="s">
        <v>699</v>
      </c>
      <c r="B308" s="74" t="s">
        <v>705</v>
      </c>
      <c r="C308" s="74" t="s">
        <v>701</v>
      </c>
      <c r="D308" s="74" t="s">
        <v>318</v>
      </c>
      <c r="E308" s="74" t="s">
        <v>706</v>
      </c>
      <c r="F308" s="75">
        <f>'Building Measures'!E51</f>
        <v>48</v>
      </c>
      <c r="G308" s="74" t="s">
        <v>343</v>
      </c>
      <c r="H308" s="91">
        <v>35</v>
      </c>
      <c r="I308" s="76">
        <f t="shared" si="48"/>
        <v>1680</v>
      </c>
      <c r="J308" s="76">
        <f t="shared" si="49"/>
        <v>168</v>
      </c>
      <c r="K308" s="76">
        <f t="shared" si="50"/>
        <v>1848</v>
      </c>
      <c r="L308" s="97" t="s">
        <v>212</v>
      </c>
    </row>
    <row r="309" spans="1:12" ht="21.75" customHeight="1" x14ac:dyDescent="0.2">
      <c r="A309" s="73" t="s">
        <v>707</v>
      </c>
      <c r="B309" s="74" t="s">
        <v>708</v>
      </c>
      <c r="C309" s="74" t="s">
        <v>709</v>
      </c>
      <c r="D309" s="74" t="s">
        <v>318</v>
      </c>
      <c r="E309" s="74" t="s">
        <v>702</v>
      </c>
      <c r="F309" s="75">
        <f>'Building Measures'!E50</f>
        <v>32</v>
      </c>
      <c r="G309" s="74" t="s">
        <v>343</v>
      </c>
      <c r="H309" s="91">
        <v>40</v>
      </c>
      <c r="I309" s="76">
        <f t="shared" si="48"/>
        <v>1280</v>
      </c>
      <c r="J309" s="76">
        <f t="shared" si="49"/>
        <v>128</v>
      </c>
      <c r="K309" s="76">
        <f t="shared" si="50"/>
        <v>1408</v>
      </c>
      <c r="L309" s="97" t="s">
        <v>168</v>
      </c>
    </row>
    <row r="310" spans="1:12" ht="21.75" customHeight="1" x14ac:dyDescent="0.2">
      <c r="A310" s="73" t="s">
        <v>707</v>
      </c>
      <c r="B310" s="74" t="s">
        <v>710</v>
      </c>
      <c r="C310" s="74" t="s">
        <v>709</v>
      </c>
      <c r="D310" s="74" t="s">
        <v>318</v>
      </c>
      <c r="E310" s="74" t="s">
        <v>706</v>
      </c>
      <c r="F310" s="75">
        <f>'Building Measures'!E51</f>
        <v>48</v>
      </c>
      <c r="G310" s="74" t="s">
        <v>343</v>
      </c>
      <c r="H310" s="91">
        <v>45</v>
      </c>
      <c r="I310" s="76">
        <f t="shared" si="48"/>
        <v>2160</v>
      </c>
      <c r="J310" s="76">
        <f t="shared" si="49"/>
        <v>216</v>
      </c>
      <c r="K310" s="76">
        <f t="shared" si="50"/>
        <v>2376</v>
      </c>
      <c r="L310" s="97" t="s">
        <v>168</v>
      </c>
    </row>
    <row r="311" spans="1:12" ht="21.75" customHeight="1" x14ac:dyDescent="0.2">
      <c r="A311" s="73" t="s">
        <v>707</v>
      </c>
      <c r="B311" s="74" t="s">
        <v>711</v>
      </c>
      <c r="C311" s="74" t="s">
        <v>132</v>
      </c>
      <c r="D311" s="74" t="s">
        <v>318</v>
      </c>
      <c r="E311" s="74" t="s">
        <v>702</v>
      </c>
      <c r="F311" s="75">
        <f>'Building Measures'!E50</f>
        <v>32</v>
      </c>
      <c r="G311" s="74" t="s">
        <v>343</v>
      </c>
      <c r="H311" s="91">
        <v>55</v>
      </c>
      <c r="I311" s="76">
        <f t="shared" si="48"/>
        <v>1760</v>
      </c>
      <c r="J311" s="76">
        <f t="shared" si="49"/>
        <v>176</v>
      </c>
      <c r="K311" s="76">
        <f t="shared" si="50"/>
        <v>1936</v>
      </c>
      <c r="L311" s="97" t="s">
        <v>212</v>
      </c>
    </row>
    <row r="312" spans="1:12" ht="21.75" customHeight="1" x14ac:dyDescent="0.2">
      <c r="A312" s="73" t="s">
        <v>707</v>
      </c>
      <c r="B312" s="74" t="s">
        <v>712</v>
      </c>
      <c r="C312" s="74" t="s">
        <v>132</v>
      </c>
      <c r="D312" s="74" t="s">
        <v>318</v>
      </c>
      <c r="E312" s="74" t="s">
        <v>713</v>
      </c>
      <c r="F312" s="75">
        <f>'Building Measures'!E51</f>
        <v>48</v>
      </c>
      <c r="G312" s="74" t="s">
        <v>343</v>
      </c>
      <c r="H312" s="91">
        <v>60</v>
      </c>
      <c r="I312" s="76">
        <f t="shared" si="48"/>
        <v>2880</v>
      </c>
      <c r="J312" s="76">
        <f t="shared" si="49"/>
        <v>288</v>
      </c>
      <c r="K312" s="76">
        <f t="shared" si="50"/>
        <v>3168</v>
      </c>
      <c r="L312" s="97" t="s">
        <v>212</v>
      </c>
    </row>
    <row r="313" spans="1:12" ht="21.75" customHeight="1" x14ac:dyDescent="0.2">
      <c r="A313" s="73" t="s">
        <v>707</v>
      </c>
      <c r="B313" s="74" t="s">
        <v>714</v>
      </c>
      <c r="C313" s="74" t="s">
        <v>709</v>
      </c>
      <c r="D313" s="74" t="s">
        <v>318</v>
      </c>
      <c r="E313" s="74" t="s">
        <v>715</v>
      </c>
      <c r="F313" s="85">
        <v>1</v>
      </c>
      <c r="G313" s="74" t="s">
        <v>304</v>
      </c>
      <c r="H313" s="91"/>
      <c r="I313" s="76">
        <f t="shared" si="48"/>
        <v>0</v>
      </c>
      <c r="J313" s="76">
        <f t="shared" si="49"/>
        <v>0</v>
      </c>
      <c r="K313" s="76">
        <f t="shared" si="50"/>
        <v>0</v>
      </c>
      <c r="L313" s="97" t="s">
        <v>168</v>
      </c>
    </row>
    <row r="314" spans="1:12" ht="21.75" customHeight="1" x14ac:dyDescent="0.2">
      <c r="A314" s="69" t="s">
        <v>716</v>
      </c>
      <c r="B314" s="70" t="s">
        <v>717</v>
      </c>
      <c r="C314" s="70" t="s">
        <v>718</v>
      </c>
      <c r="D314" s="70" t="s">
        <v>303</v>
      </c>
      <c r="E314" s="70" t="s">
        <v>719</v>
      </c>
      <c r="F314" s="71">
        <f>'Building Measures'!E46</f>
        <v>3</v>
      </c>
      <c r="G314" s="70" t="s">
        <v>312</v>
      </c>
      <c r="H314" s="90">
        <v>800</v>
      </c>
      <c r="I314" s="72">
        <f t="shared" si="48"/>
        <v>2400</v>
      </c>
      <c r="J314" s="72">
        <f t="shared" si="49"/>
        <v>240</v>
      </c>
      <c r="K314" s="72">
        <f t="shared" si="50"/>
        <v>2640</v>
      </c>
      <c r="L314" s="96" t="s">
        <v>212</v>
      </c>
    </row>
    <row r="315" spans="1:12" ht="21.75" customHeight="1" x14ac:dyDescent="0.2">
      <c r="A315" s="69" t="s">
        <v>720</v>
      </c>
      <c r="B315" s="70" t="s">
        <v>721</v>
      </c>
      <c r="C315" s="70" t="s">
        <v>722</v>
      </c>
      <c r="D315" s="70" t="s">
        <v>303</v>
      </c>
      <c r="E315" s="70" t="s">
        <v>723</v>
      </c>
      <c r="F315" s="71">
        <f>'Building Measures'!E58</f>
        <v>0</v>
      </c>
      <c r="G315" s="70" t="s">
        <v>312</v>
      </c>
      <c r="H315" s="90">
        <v>200</v>
      </c>
      <c r="I315" s="72">
        <f t="shared" si="48"/>
        <v>0</v>
      </c>
      <c r="J315" s="72">
        <f t="shared" si="49"/>
        <v>0</v>
      </c>
      <c r="K315" s="72">
        <f t="shared" si="50"/>
        <v>0</v>
      </c>
      <c r="L315" s="96" t="s">
        <v>212</v>
      </c>
    </row>
    <row r="316" spans="1:12" ht="21.75" customHeight="1" x14ac:dyDescent="0.2">
      <c r="A316" s="65" t="s">
        <v>724</v>
      </c>
      <c r="B316" s="66"/>
      <c r="C316" s="66"/>
      <c r="D316" s="66"/>
      <c r="E316" s="66"/>
      <c r="F316" s="83"/>
      <c r="G316" s="67"/>
      <c r="H316" s="89"/>
      <c r="I316" s="68"/>
      <c r="J316" s="68"/>
      <c r="K316" s="68"/>
      <c r="L316" s="95"/>
    </row>
    <row r="317" spans="1:12" ht="21.75" customHeight="1" x14ac:dyDescent="0.2">
      <c r="A317" s="69" t="s">
        <v>725</v>
      </c>
      <c r="B317" s="70" t="s">
        <v>726</v>
      </c>
      <c r="C317" s="70" t="s">
        <v>727</v>
      </c>
      <c r="D317" s="70" t="s">
        <v>303</v>
      </c>
      <c r="E317" s="70" t="s">
        <v>728</v>
      </c>
      <c r="F317" s="71">
        <f>'Building Measures'!E59</f>
        <v>0</v>
      </c>
      <c r="G317" s="70" t="s">
        <v>312</v>
      </c>
      <c r="H317" s="90">
        <v>500</v>
      </c>
      <c r="I317" s="72">
        <f>IF(OR(F317="",H317=""),0,F317*H317)</f>
        <v>0</v>
      </c>
      <c r="J317" s="72">
        <f>IF(I317=0,0,I317*0.1)</f>
        <v>0</v>
      </c>
      <c r="K317" s="72">
        <f>IF(I317=0,0,I317+J317)</f>
        <v>0</v>
      </c>
      <c r="L317" s="96" t="s">
        <v>212</v>
      </c>
    </row>
    <row r="318" spans="1:12" ht="21.75" customHeight="1" x14ac:dyDescent="0.2">
      <c r="A318" s="73" t="s">
        <v>729</v>
      </c>
      <c r="B318" s="74" t="s">
        <v>730</v>
      </c>
      <c r="C318" s="74" t="s">
        <v>727</v>
      </c>
      <c r="D318" s="74" t="s">
        <v>318</v>
      </c>
      <c r="E318" s="74" t="s">
        <v>728</v>
      </c>
      <c r="F318" s="75">
        <f>'Building Measures'!E59</f>
        <v>0</v>
      </c>
      <c r="G318" s="74" t="s">
        <v>304</v>
      </c>
      <c r="H318" s="91"/>
      <c r="I318" s="76">
        <f>IF(OR(F318="",H318=""),0,F318*H318)</f>
        <v>0</v>
      </c>
      <c r="J318" s="76">
        <f>IF(I318=0,0,I318*0.1)</f>
        <v>0</v>
      </c>
      <c r="K318" s="76">
        <f>IF(I318=0,0,I318+J318)</f>
        <v>0</v>
      </c>
      <c r="L318" s="97" t="s">
        <v>168</v>
      </c>
    </row>
    <row r="319" spans="1:12" ht="21.75" customHeight="1" x14ac:dyDescent="0.2">
      <c r="A319" s="65" t="s">
        <v>731</v>
      </c>
      <c r="B319" s="66"/>
      <c r="C319" s="66"/>
      <c r="D319" s="66"/>
      <c r="E319" s="66"/>
      <c r="F319" s="83"/>
      <c r="G319" s="67"/>
      <c r="H319" s="89"/>
      <c r="I319" s="68"/>
      <c r="J319" s="68"/>
      <c r="K319" s="68"/>
      <c r="L319" s="95"/>
    </row>
    <row r="320" spans="1:12" ht="21.75" customHeight="1" x14ac:dyDescent="0.2">
      <c r="A320" s="73" t="s">
        <v>732</v>
      </c>
      <c r="B320" s="74" t="s">
        <v>733</v>
      </c>
      <c r="C320" s="74" t="s">
        <v>142</v>
      </c>
      <c r="D320" s="74" t="s">
        <v>318</v>
      </c>
      <c r="E320" s="74" t="s">
        <v>533</v>
      </c>
      <c r="F320" s="75">
        <f>'Building Measures'!E20</f>
        <v>340</v>
      </c>
      <c r="G320" s="74" t="s">
        <v>343</v>
      </c>
      <c r="H320" s="91">
        <v>18</v>
      </c>
      <c r="I320" s="76">
        <f t="shared" ref="I320:I325" si="51">IF(OR(F320="",H320=""),0,F320*H320)</f>
        <v>6120</v>
      </c>
      <c r="J320" s="76">
        <f t="shared" ref="J320:J325" si="52">IF(I320=0,0,I320*0.1)</f>
        <v>612</v>
      </c>
      <c r="K320" s="76">
        <f t="shared" ref="K320:K325" si="53">IF(I320=0,0,I320+J320)</f>
        <v>6732</v>
      </c>
      <c r="L320" s="97" t="s">
        <v>212</v>
      </c>
    </row>
    <row r="321" spans="1:12" ht="21.75" customHeight="1" x14ac:dyDescent="0.2">
      <c r="A321" s="73" t="s">
        <v>732</v>
      </c>
      <c r="B321" s="74" t="s">
        <v>734</v>
      </c>
      <c r="C321" s="74" t="s">
        <v>142</v>
      </c>
      <c r="D321" s="74" t="s">
        <v>318</v>
      </c>
      <c r="E321" s="74" t="s">
        <v>264</v>
      </c>
      <c r="F321" s="85">
        <v>1</v>
      </c>
      <c r="G321" s="74" t="s">
        <v>312</v>
      </c>
      <c r="H321" s="91">
        <v>200</v>
      </c>
      <c r="I321" s="76">
        <f t="shared" si="51"/>
        <v>200</v>
      </c>
      <c r="J321" s="76">
        <f t="shared" si="52"/>
        <v>20</v>
      </c>
      <c r="K321" s="76">
        <f t="shared" si="53"/>
        <v>220</v>
      </c>
      <c r="L321" s="97" t="s">
        <v>212</v>
      </c>
    </row>
    <row r="322" spans="1:12" ht="21.75" customHeight="1" x14ac:dyDescent="0.2">
      <c r="A322" s="73" t="s">
        <v>732</v>
      </c>
      <c r="B322" s="74" t="s">
        <v>735</v>
      </c>
      <c r="C322" s="74" t="s">
        <v>142</v>
      </c>
      <c r="D322" s="74" t="s">
        <v>318</v>
      </c>
      <c r="E322" s="74" t="s">
        <v>264</v>
      </c>
      <c r="F322" s="85">
        <v>1</v>
      </c>
      <c r="G322" s="74" t="s">
        <v>312</v>
      </c>
      <c r="H322" s="91">
        <v>200</v>
      </c>
      <c r="I322" s="76">
        <f t="shared" si="51"/>
        <v>200</v>
      </c>
      <c r="J322" s="76">
        <f t="shared" si="52"/>
        <v>20</v>
      </c>
      <c r="K322" s="76">
        <f t="shared" si="53"/>
        <v>220</v>
      </c>
      <c r="L322" s="97" t="s">
        <v>212</v>
      </c>
    </row>
    <row r="323" spans="1:12" ht="21.75" customHeight="1" x14ac:dyDescent="0.2">
      <c r="A323" s="73" t="s">
        <v>736</v>
      </c>
      <c r="B323" s="74" t="s">
        <v>737</v>
      </c>
      <c r="C323" s="74" t="s">
        <v>142</v>
      </c>
      <c r="D323" s="74" t="s">
        <v>318</v>
      </c>
      <c r="E323" s="74" t="s">
        <v>623</v>
      </c>
      <c r="F323" s="75">
        <f>'Building Measures'!E35</f>
        <v>480</v>
      </c>
      <c r="G323" s="74" t="s">
        <v>343</v>
      </c>
      <c r="H323" s="91">
        <v>14</v>
      </c>
      <c r="I323" s="76">
        <f t="shared" si="51"/>
        <v>6720</v>
      </c>
      <c r="J323" s="76">
        <f t="shared" si="52"/>
        <v>672</v>
      </c>
      <c r="K323" s="76">
        <f t="shared" si="53"/>
        <v>7392</v>
      </c>
      <c r="L323" s="97" t="s">
        <v>212</v>
      </c>
    </row>
    <row r="324" spans="1:12" ht="21.75" customHeight="1" x14ac:dyDescent="0.2">
      <c r="A324" s="73" t="s">
        <v>736</v>
      </c>
      <c r="B324" s="74" t="s">
        <v>738</v>
      </c>
      <c r="C324" s="74" t="s">
        <v>142</v>
      </c>
      <c r="D324" s="74" t="s">
        <v>318</v>
      </c>
      <c r="E324" s="74" t="s">
        <v>264</v>
      </c>
      <c r="F324" s="85">
        <v>1</v>
      </c>
      <c r="G324" s="74" t="s">
        <v>312</v>
      </c>
      <c r="H324" s="91">
        <v>200</v>
      </c>
      <c r="I324" s="76">
        <f t="shared" si="51"/>
        <v>200</v>
      </c>
      <c r="J324" s="76">
        <f t="shared" si="52"/>
        <v>20</v>
      </c>
      <c r="K324" s="76">
        <f t="shared" si="53"/>
        <v>220</v>
      </c>
      <c r="L324" s="97" t="s">
        <v>212</v>
      </c>
    </row>
    <row r="325" spans="1:12" ht="21.75" customHeight="1" x14ac:dyDescent="0.2">
      <c r="A325" s="73" t="s">
        <v>736</v>
      </c>
      <c r="B325" s="74" t="s">
        <v>739</v>
      </c>
      <c r="C325" s="74" t="s">
        <v>142</v>
      </c>
      <c r="D325" s="74" t="s">
        <v>318</v>
      </c>
      <c r="E325" s="74" t="s">
        <v>264</v>
      </c>
      <c r="F325" s="85">
        <v>1</v>
      </c>
      <c r="G325" s="74" t="s">
        <v>312</v>
      </c>
      <c r="H325" s="91">
        <v>200</v>
      </c>
      <c r="I325" s="76">
        <f t="shared" si="51"/>
        <v>200</v>
      </c>
      <c r="J325" s="76">
        <f t="shared" si="52"/>
        <v>20</v>
      </c>
      <c r="K325" s="76">
        <f t="shared" si="53"/>
        <v>220</v>
      </c>
      <c r="L325" s="97" t="s">
        <v>212</v>
      </c>
    </row>
    <row r="326" spans="1:12" ht="21.75" customHeight="1" x14ac:dyDescent="0.2">
      <c r="A326" s="65" t="s">
        <v>740</v>
      </c>
      <c r="B326" s="66"/>
      <c r="C326" s="66"/>
      <c r="D326" s="66"/>
      <c r="E326" s="66"/>
      <c r="F326" s="83"/>
      <c r="G326" s="67"/>
      <c r="H326" s="89"/>
      <c r="I326" s="68"/>
      <c r="J326" s="68"/>
      <c r="K326" s="68"/>
      <c r="L326" s="95"/>
    </row>
    <row r="327" spans="1:12" ht="21.75" customHeight="1" x14ac:dyDescent="0.2">
      <c r="A327" s="73" t="s">
        <v>741</v>
      </c>
      <c r="B327" s="74" t="s">
        <v>742</v>
      </c>
      <c r="C327" s="74" t="s">
        <v>155</v>
      </c>
      <c r="D327" s="74" t="s">
        <v>318</v>
      </c>
      <c r="E327" s="74" t="s">
        <v>743</v>
      </c>
      <c r="F327" s="75">
        <f>'Building Measures'!E59</f>
        <v>0</v>
      </c>
      <c r="G327" s="74" t="s">
        <v>343</v>
      </c>
      <c r="H327" s="91">
        <v>35</v>
      </c>
      <c r="I327" s="76">
        <f>IF(OR(F327="",H327=""),0,F327*H327)</f>
        <v>0</v>
      </c>
      <c r="J327" s="76">
        <f>IF(I327=0,0,I327*0.1)</f>
        <v>0</v>
      </c>
      <c r="K327" s="76">
        <f>IF(I327=0,0,I327+J327)</f>
        <v>0</v>
      </c>
      <c r="L327" s="97" t="s">
        <v>212</v>
      </c>
    </row>
    <row r="328" spans="1:12" ht="21.75" customHeight="1" x14ac:dyDescent="0.2">
      <c r="A328" s="73" t="s">
        <v>744</v>
      </c>
      <c r="B328" s="74" t="s">
        <v>745</v>
      </c>
      <c r="C328" s="74" t="s">
        <v>148</v>
      </c>
      <c r="D328" s="74" t="s">
        <v>318</v>
      </c>
      <c r="E328" s="74" t="s">
        <v>746</v>
      </c>
      <c r="F328" s="75">
        <f>'Building Measures'!E56</f>
        <v>80</v>
      </c>
      <c r="G328" s="74" t="s">
        <v>343</v>
      </c>
      <c r="H328" s="91">
        <v>45</v>
      </c>
      <c r="I328" s="76">
        <f>IF(OR(F328="",H328=""),0,F328*H328)</f>
        <v>3600</v>
      </c>
      <c r="J328" s="76">
        <f>IF(I328=0,0,I328*0.1)</f>
        <v>360</v>
      </c>
      <c r="K328" s="76">
        <f>IF(I328=0,0,I328+J328)</f>
        <v>3960</v>
      </c>
      <c r="L328" s="97" t="s">
        <v>212</v>
      </c>
    </row>
    <row r="329" spans="1:12" ht="21.75" customHeight="1" x14ac:dyDescent="0.2">
      <c r="A329" s="73" t="s">
        <v>744</v>
      </c>
      <c r="B329" s="74" t="s">
        <v>747</v>
      </c>
      <c r="C329" s="74" t="s">
        <v>148</v>
      </c>
      <c r="D329" s="74" t="s">
        <v>318</v>
      </c>
      <c r="E329" s="74" t="s">
        <v>748</v>
      </c>
      <c r="F329" s="75">
        <f>'Building Measures'!E57</f>
        <v>100</v>
      </c>
      <c r="G329" s="74" t="s">
        <v>343</v>
      </c>
      <c r="H329" s="91">
        <v>40</v>
      </c>
      <c r="I329" s="76">
        <f>IF(OR(F329="",H329=""),0,F329*H329)</f>
        <v>4000</v>
      </c>
      <c r="J329" s="76">
        <f>IF(I329=0,0,I329*0.1)</f>
        <v>400</v>
      </c>
      <c r="K329" s="76">
        <f>IF(I329=0,0,I329+J329)</f>
        <v>4400</v>
      </c>
      <c r="L329" s="97" t="s">
        <v>212</v>
      </c>
    </row>
    <row r="330" spans="1:12" ht="21.75" customHeight="1" x14ac:dyDescent="0.2">
      <c r="A330" s="65" t="s">
        <v>749</v>
      </c>
      <c r="B330" s="66"/>
      <c r="C330" s="66"/>
      <c r="D330" s="66"/>
      <c r="E330" s="66"/>
      <c r="F330" s="83"/>
      <c r="G330" s="67"/>
      <c r="H330" s="89"/>
      <c r="I330" s="68"/>
      <c r="J330" s="68"/>
      <c r="K330" s="68"/>
      <c r="L330" s="95"/>
    </row>
    <row r="331" spans="1:12" ht="21.75" customHeight="1" x14ac:dyDescent="0.2">
      <c r="A331" s="73" t="s">
        <v>750</v>
      </c>
      <c r="B331" s="74" t="s">
        <v>751</v>
      </c>
      <c r="C331" s="74" t="s">
        <v>752</v>
      </c>
      <c r="D331" s="74" t="s">
        <v>318</v>
      </c>
      <c r="E331" s="74" t="s">
        <v>536</v>
      </c>
      <c r="F331" s="75">
        <f>'Building Measures'!E40</f>
        <v>22</v>
      </c>
      <c r="G331" s="74" t="s">
        <v>304</v>
      </c>
      <c r="H331" s="91"/>
      <c r="I331" s="76">
        <f>IF(OR(F331="",H331=""),0,F331*H331)</f>
        <v>0</v>
      </c>
      <c r="J331" s="76">
        <f>IF(I331=0,0,I331*0.1)</f>
        <v>0</v>
      </c>
      <c r="K331" s="76">
        <f>IF(I331=0,0,I331+J331)</f>
        <v>0</v>
      </c>
      <c r="L331" s="97" t="s">
        <v>168</v>
      </c>
    </row>
    <row r="332" spans="1:12" ht="21.75" customHeight="1" x14ac:dyDescent="0.2">
      <c r="A332" s="73" t="s">
        <v>753</v>
      </c>
      <c r="B332" s="74" t="s">
        <v>754</v>
      </c>
      <c r="C332" s="74" t="s">
        <v>755</v>
      </c>
      <c r="D332" s="74" t="s">
        <v>318</v>
      </c>
      <c r="E332" s="74" t="s">
        <v>536</v>
      </c>
      <c r="F332" s="75">
        <f>'Building Measures'!E40</f>
        <v>22</v>
      </c>
      <c r="G332" s="74" t="s">
        <v>304</v>
      </c>
      <c r="H332" s="91"/>
      <c r="I332" s="76">
        <f>IF(OR(F332="",H332=""),0,F332*H332)</f>
        <v>0</v>
      </c>
      <c r="J332" s="76">
        <f>IF(I332=0,0,I332*0.1)</f>
        <v>0</v>
      </c>
      <c r="K332" s="76">
        <f>IF(I332=0,0,I332+J332)</f>
        <v>0</v>
      </c>
      <c r="L332" s="97" t="s">
        <v>168</v>
      </c>
    </row>
    <row r="333" spans="1:12" ht="21.75" customHeight="1" x14ac:dyDescent="0.2">
      <c r="A333" s="65" t="s">
        <v>756</v>
      </c>
      <c r="B333" s="66"/>
      <c r="C333" s="66"/>
      <c r="D333" s="66"/>
      <c r="E333" s="66"/>
      <c r="F333" s="83"/>
      <c r="G333" s="67"/>
      <c r="H333" s="89"/>
      <c r="I333" s="68"/>
      <c r="J333" s="68"/>
      <c r="K333" s="68"/>
      <c r="L333" s="95"/>
    </row>
    <row r="334" spans="1:12" ht="21.75" customHeight="1" x14ac:dyDescent="0.2">
      <c r="A334" s="69" t="s">
        <v>757</v>
      </c>
      <c r="B334" s="70" t="s">
        <v>758</v>
      </c>
      <c r="C334" s="70" t="s">
        <v>759</v>
      </c>
      <c r="D334" s="70" t="s">
        <v>303</v>
      </c>
      <c r="E334" s="70" t="s">
        <v>760</v>
      </c>
      <c r="F334" s="71">
        <f>'Building Measures'!E43</f>
        <v>1</v>
      </c>
      <c r="G334" s="70" t="s">
        <v>312</v>
      </c>
      <c r="H334" s="90">
        <v>1500</v>
      </c>
      <c r="I334" s="72">
        <f>IF(OR(F334="",H334=""),0,F334*H334)</f>
        <v>1500</v>
      </c>
      <c r="J334" s="72">
        <f>IF(I334=0,0,I334*0.1)</f>
        <v>150</v>
      </c>
      <c r="K334" s="72">
        <f>IF(I334=0,0,I334+J334)</f>
        <v>1650</v>
      </c>
      <c r="L334" s="96" t="s">
        <v>212</v>
      </c>
    </row>
    <row r="335" spans="1:12" ht="21.75" customHeight="1" x14ac:dyDescent="0.2">
      <c r="A335" s="65" t="s">
        <v>761</v>
      </c>
      <c r="B335" s="66"/>
      <c r="C335" s="66"/>
      <c r="D335" s="66"/>
      <c r="E335" s="66"/>
      <c r="F335" s="83"/>
      <c r="G335" s="67"/>
      <c r="H335" s="89"/>
      <c r="I335" s="68"/>
      <c r="J335" s="68"/>
      <c r="K335" s="68"/>
      <c r="L335" s="95"/>
    </row>
    <row r="336" spans="1:12" ht="21.75" customHeight="1" x14ac:dyDescent="0.2">
      <c r="A336" s="73" t="s">
        <v>762</v>
      </c>
      <c r="B336" s="74" t="s">
        <v>763</v>
      </c>
      <c r="C336" s="74" t="s">
        <v>182</v>
      </c>
      <c r="D336" s="74" t="s">
        <v>318</v>
      </c>
      <c r="E336" s="74" t="s">
        <v>764</v>
      </c>
      <c r="F336" s="75">
        <f>'Building Measures'!E67</f>
        <v>45</v>
      </c>
      <c r="G336" s="74" t="s">
        <v>343</v>
      </c>
      <c r="H336" s="91">
        <v>80</v>
      </c>
      <c r="I336" s="76">
        <f t="shared" ref="I336:I343" si="54">IF(OR(F336="",H336=""),0,F336*H336)</f>
        <v>3600</v>
      </c>
      <c r="J336" s="76">
        <f t="shared" ref="J336:J343" si="55">IF(I336=0,0,I336*0.1)</f>
        <v>360</v>
      </c>
      <c r="K336" s="76">
        <f t="shared" ref="K336:K343" si="56">IF(I336=0,0,I336+J336)</f>
        <v>3960</v>
      </c>
      <c r="L336" s="97" t="s">
        <v>212</v>
      </c>
    </row>
    <row r="337" spans="1:12" ht="21.75" customHeight="1" x14ac:dyDescent="0.2">
      <c r="A337" s="73" t="s">
        <v>762</v>
      </c>
      <c r="B337" s="74" t="s">
        <v>765</v>
      </c>
      <c r="C337" s="74" t="s">
        <v>182</v>
      </c>
      <c r="D337" s="74" t="s">
        <v>318</v>
      </c>
      <c r="E337" s="74" t="s">
        <v>264</v>
      </c>
      <c r="F337" s="85">
        <v>1</v>
      </c>
      <c r="G337" s="74" t="s">
        <v>343</v>
      </c>
      <c r="H337" s="91">
        <v>70</v>
      </c>
      <c r="I337" s="76">
        <f t="shared" si="54"/>
        <v>70</v>
      </c>
      <c r="J337" s="76">
        <f t="shared" si="55"/>
        <v>7</v>
      </c>
      <c r="K337" s="76">
        <f t="shared" si="56"/>
        <v>77</v>
      </c>
      <c r="L337" s="97" t="s">
        <v>212</v>
      </c>
    </row>
    <row r="338" spans="1:12" ht="21.75" customHeight="1" x14ac:dyDescent="0.2">
      <c r="A338" s="73" t="s">
        <v>762</v>
      </c>
      <c r="B338" s="74" t="s">
        <v>766</v>
      </c>
      <c r="C338" s="74" t="s">
        <v>182</v>
      </c>
      <c r="D338" s="74" t="s">
        <v>318</v>
      </c>
      <c r="E338" s="74" t="s">
        <v>767</v>
      </c>
      <c r="F338" s="75">
        <f>'Building Measures'!E8</f>
        <v>25</v>
      </c>
      <c r="G338" s="74" t="s">
        <v>343</v>
      </c>
      <c r="H338" s="91">
        <v>75</v>
      </c>
      <c r="I338" s="76">
        <f t="shared" si="54"/>
        <v>1875</v>
      </c>
      <c r="J338" s="76">
        <f t="shared" si="55"/>
        <v>187.5</v>
      </c>
      <c r="K338" s="76">
        <f t="shared" si="56"/>
        <v>2062.5</v>
      </c>
      <c r="L338" s="97" t="s">
        <v>212</v>
      </c>
    </row>
    <row r="339" spans="1:12" ht="21.75" customHeight="1" x14ac:dyDescent="0.2">
      <c r="A339" s="73" t="s">
        <v>26</v>
      </c>
      <c r="B339" s="74" t="s">
        <v>768</v>
      </c>
      <c r="C339" s="74" t="s">
        <v>26</v>
      </c>
      <c r="D339" s="74" t="s">
        <v>318</v>
      </c>
      <c r="E339" s="74" t="s">
        <v>769</v>
      </c>
      <c r="F339" s="75">
        <f>'Building Measures'!E68</f>
        <v>25</v>
      </c>
      <c r="G339" s="74" t="s">
        <v>27</v>
      </c>
      <c r="H339" s="91">
        <v>85</v>
      </c>
      <c r="I339" s="76">
        <f t="shared" si="54"/>
        <v>2125</v>
      </c>
      <c r="J339" s="76">
        <f t="shared" si="55"/>
        <v>212.5</v>
      </c>
      <c r="K339" s="76">
        <f t="shared" si="56"/>
        <v>2337.5</v>
      </c>
      <c r="L339" s="97" t="s">
        <v>212</v>
      </c>
    </row>
    <row r="340" spans="1:12" ht="21.75" customHeight="1" x14ac:dyDescent="0.2">
      <c r="A340" s="73" t="s">
        <v>26</v>
      </c>
      <c r="B340" s="74" t="s">
        <v>770</v>
      </c>
      <c r="C340" s="74" t="s">
        <v>26</v>
      </c>
      <c r="D340" s="74" t="s">
        <v>318</v>
      </c>
      <c r="E340" s="74" t="s">
        <v>769</v>
      </c>
      <c r="F340" s="75">
        <f>'Building Measures'!E68</f>
        <v>25</v>
      </c>
      <c r="G340" s="74" t="s">
        <v>27</v>
      </c>
      <c r="H340" s="91">
        <v>70</v>
      </c>
      <c r="I340" s="76">
        <f t="shared" si="54"/>
        <v>1750</v>
      </c>
      <c r="J340" s="76">
        <f t="shared" si="55"/>
        <v>175</v>
      </c>
      <c r="K340" s="76">
        <f t="shared" si="56"/>
        <v>1925</v>
      </c>
      <c r="L340" s="97" t="s">
        <v>212</v>
      </c>
    </row>
    <row r="341" spans="1:12" ht="21.75" customHeight="1" x14ac:dyDescent="0.2">
      <c r="A341" s="73" t="s">
        <v>26</v>
      </c>
      <c r="B341" s="74" t="s">
        <v>771</v>
      </c>
      <c r="C341" s="74" t="s">
        <v>26</v>
      </c>
      <c r="D341" s="74" t="s">
        <v>318</v>
      </c>
      <c r="E341" s="74" t="s">
        <v>264</v>
      </c>
      <c r="F341" s="85">
        <v>1</v>
      </c>
      <c r="G341" s="74" t="s">
        <v>27</v>
      </c>
      <c r="H341" s="91">
        <v>200</v>
      </c>
      <c r="I341" s="76">
        <f t="shared" si="54"/>
        <v>200</v>
      </c>
      <c r="J341" s="76">
        <f t="shared" si="55"/>
        <v>20</v>
      </c>
      <c r="K341" s="76">
        <f t="shared" si="56"/>
        <v>220</v>
      </c>
      <c r="L341" s="97" t="s">
        <v>212</v>
      </c>
    </row>
    <row r="342" spans="1:12" ht="21.75" customHeight="1" x14ac:dyDescent="0.2">
      <c r="A342" s="63" t="s">
        <v>772</v>
      </c>
      <c r="B342" s="64" t="s">
        <v>773</v>
      </c>
      <c r="C342" s="64" t="s">
        <v>774</v>
      </c>
      <c r="D342" s="64" t="s">
        <v>209</v>
      </c>
      <c r="E342" s="64" t="s">
        <v>264</v>
      </c>
      <c r="F342" s="82">
        <v>1</v>
      </c>
      <c r="G342" s="64" t="s">
        <v>312</v>
      </c>
      <c r="H342" s="88">
        <v>200</v>
      </c>
      <c r="I342" s="45">
        <f t="shared" si="54"/>
        <v>200</v>
      </c>
      <c r="J342" s="45">
        <f t="shared" si="55"/>
        <v>20</v>
      </c>
      <c r="K342" s="45">
        <f t="shared" si="56"/>
        <v>220</v>
      </c>
      <c r="L342" s="94" t="s">
        <v>212</v>
      </c>
    </row>
    <row r="343" spans="1:12" ht="21.75" customHeight="1" x14ac:dyDescent="0.2">
      <c r="A343" s="63" t="s">
        <v>772</v>
      </c>
      <c r="B343" s="64" t="s">
        <v>775</v>
      </c>
      <c r="C343" s="64" t="s">
        <v>774</v>
      </c>
      <c r="D343" s="64" t="s">
        <v>209</v>
      </c>
      <c r="E343" s="64" t="s">
        <v>264</v>
      </c>
      <c r="F343" s="82">
        <v>1</v>
      </c>
      <c r="G343" s="64" t="s">
        <v>312</v>
      </c>
      <c r="H343" s="88">
        <v>150</v>
      </c>
      <c r="I343" s="45">
        <f t="shared" si="54"/>
        <v>150</v>
      </c>
      <c r="J343" s="45">
        <f t="shared" si="55"/>
        <v>15</v>
      </c>
      <c r="K343" s="45">
        <f t="shared" si="56"/>
        <v>165</v>
      </c>
      <c r="L343" s="94" t="s">
        <v>212</v>
      </c>
    </row>
    <row r="344" spans="1:12" ht="21.75" customHeight="1" x14ac:dyDescent="0.2">
      <c r="A344" s="65" t="s">
        <v>776</v>
      </c>
      <c r="B344" s="66"/>
      <c r="C344" s="66"/>
      <c r="D344" s="66"/>
      <c r="E344" s="66"/>
      <c r="F344" s="83"/>
      <c r="G344" s="67"/>
      <c r="H344" s="89"/>
      <c r="I344" s="68"/>
      <c r="J344" s="68"/>
      <c r="K344" s="68"/>
      <c r="L344" s="95"/>
    </row>
    <row r="345" spans="1:12" ht="21.75" customHeight="1" x14ac:dyDescent="0.2">
      <c r="A345" s="63" t="s">
        <v>777</v>
      </c>
      <c r="B345" s="64" t="s">
        <v>778</v>
      </c>
      <c r="C345" s="64" t="s">
        <v>779</v>
      </c>
      <c r="D345" s="64" t="s">
        <v>220</v>
      </c>
      <c r="E345" s="64" t="s">
        <v>264</v>
      </c>
      <c r="F345" s="82">
        <v>1</v>
      </c>
      <c r="G345" s="64" t="s">
        <v>221</v>
      </c>
      <c r="H345" s="88">
        <v>2000</v>
      </c>
      <c r="I345" s="45">
        <f t="shared" ref="I345:I356" si="57">IF(OR(F345="",H345=""),0,F345*H345)</f>
        <v>2000</v>
      </c>
      <c r="J345" s="45">
        <f t="shared" ref="J345:J356" si="58">IF(I345=0,0,I345*0.1)</f>
        <v>200</v>
      </c>
      <c r="K345" s="45">
        <f t="shared" ref="K345:K356" si="59">IF(I345=0,0,I345+J345)</f>
        <v>2200</v>
      </c>
      <c r="L345" s="94" t="s">
        <v>212</v>
      </c>
    </row>
    <row r="346" spans="1:12" ht="21.75" customHeight="1" x14ac:dyDescent="0.2">
      <c r="A346" s="73" t="s">
        <v>777</v>
      </c>
      <c r="B346" s="74" t="s">
        <v>780</v>
      </c>
      <c r="C346" s="74" t="s">
        <v>779</v>
      </c>
      <c r="D346" s="74" t="s">
        <v>318</v>
      </c>
      <c r="E346" s="74" t="s">
        <v>264</v>
      </c>
      <c r="F346" s="85">
        <v>1</v>
      </c>
      <c r="G346" s="74" t="s">
        <v>343</v>
      </c>
      <c r="H346" s="91">
        <v>15</v>
      </c>
      <c r="I346" s="76">
        <f t="shared" si="57"/>
        <v>15</v>
      </c>
      <c r="J346" s="76">
        <f t="shared" si="58"/>
        <v>1.5</v>
      </c>
      <c r="K346" s="76">
        <f t="shared" si="59"/>
        <v>16.5</v>
      </c>
      <c r="L346" s="97" t="s">
        <v>212</v>
      </c>
    </row>
    <row r="347" spans="1:12" ht="21.75" customHeight="1" x14ac:dyDescent="0.2">
      <c r="A347" s="63" t="s">
        <v>777</v>
      </c>
      <c r="B347" s="64" t="s">
        <v>781</v>
      </c>
      <c r="C347" s="64" t="s">
        <v>779</v>
      </c>
      <c r="D347" s="64" t="s">
        <v>209</v>
      </c>
      <c r="E347" s="64" t="s">
        <v>264</v>
      </c>
      <c r="F347" s="82">
        <v>1</v>
      </c>
      <c r="G347" s="64" t="s">
        <v>304</v>
      </c>
      <c r="H347" s="88">
        <v>5000</v>
      </c>
      <c r="I347" s="45">
        <f t="shared" si="57"/>
        <v>5000</v>
      </c>
      <c r="J347" s="45">
        <f t="shared" si="58"/>
        <v>500</v>
      </c>
      <c r="K347" s="45">
        <f t="shared" si="59"/>
        <v>5500</v>
      </c>
      <c r="L347" s="94" t="s">
        <v>212</v>
      </c>
    </row>
    <row r="348" spans="1:12" ht="21.75" customHeight="1" x14ac:dyDescent="0.2">
      <c r="A348" s="69" t="s">
        <v>777</v>
      </c>
      <c r="B348" s="70" t="s">
        <v>782</v>
      </c>
      <c r="C348" s="70" t="s">
        <v>123</v>
      </c>
      <c r="D348" s="70" t="s">
        <v>303</v>
      </c>
      <c r="E348" s="70" t="s">
        <v>264</v>
      </c>
      <c r="F348" s="84">
        <v>1</v>
      </c>
      <c r="G348" s="70" t="s">
        <v>304</v>
      </c>
      <c r="H348" s="90"/>
      <c r="I348" s="72">
        <f t="shared" si="57"/>
        <v>0</v>
      </c>
      <c r="J348" s="72">
        <f t="shared" si="58"/>
        <v>0</v>
      </c>
      <c r="K348" s="72">
        <f t="shared" si="59"/>
        <v>0</v>
      </c>
      <c r="L348" s="96" t="s">
        <v>212</v>
      </c>
    </row>
    <row r="349" spans="1:12" ht="21.75" customHeight="1" x14ac:dyDescent="0.2">
      <c r="A349" s="69" t="s">
        <v>783</v>
      </c>
      <c r="B349" s="70" t="s">
        <v>784</v>
      </c>
      <c r="C349" s="70" t="s">
        <v>47</v>
      </c>
      <c r="D349" s="70" t="s">
        <v>303</v>
      </c>
      <c r="E349" s="70" t="s">
        <v>264</v>
      </c>
      <c r="F349" s="84">
        <v>1</v>
      </c>
      <c r="G349" s="70" t="s">
        <v>221</v>
      </c>
      <c r="H349" s="90">
        <v>3500</v>
      </c>
      <c r="I349" s="72">
        <f t="shared" si="57"/>
        <v>3500</v>
      </c>
      <c r="J349" s="72">
        <f t="shared" si="58"/>
        <v>350</v>
      </c>
      <c r="K349" s="72">
        <f t="shared" si="59"/>
        <v>3850</v>
      </c>
      <c r="L349" s="96" t="s">
        <v>212</v>
      </c>
    </row>
    <row r="350" spans="1:12" ht="21.75" customHeight="1" x14ac:dyDescent="0.2">
      <c r="A350" s="69" t="s">
        <v>783</v>
      </c>
      <c r="B350" s="70" t="s">
        <v>785</v>
      </c>
      <c r="C350" s="70" t="s">
        <v>47</v>
      </c>
      <c r="D350" s="70" t="s">
        <v>303</v>
      </c>
      <c r="E350" s="70" t="s">
        <v>264</v>
      </c>
      <c r="F350" s="84">
        <v>1</v>
      </c>
      <c r="G350" s="70" t="s">
        <v>221</v>
      </c>
      <c r="H350" s="90">
        <v>1200</v>
      </c>
      <c r="I350" s="72">
        <f t="shared" si="57"/>
        <v>1200</v>
      </c>
      <c r="J350" s="72">
        <f t="shared" si="58"/>
        <v>120</v>
      </c>
      <c r="K350" s="72">
        <f t="shared" si="59"/>
        <v>1320</v>
      </c>
      <c r="L350" s="96" t="s">
        <v>212</v>
      </c>
    </row>
    <row r="351" spans="1:12" ht="21.75" customHeight="1" x14ac:dyDescent="0.2">
      <c r="A351" s="69" t="s">
        <v>783</v>
      </c>
      <c r="B351" s="70" t="s">
        <v>786</v>
      </c>
      <c r="C351" s="70" t="s">
        <v>47</v>
      </c>
      <c r="D351" s="70" t="s">
        <v>303</v>
      </c>
      <c r="E351" s="70" t="s">
        <v>264</v>
      </c>
      <c r="F351" s="84">
        <v>1</v>
      </c>
      <c r="G351" s="70" t="s">
        <v>221</v>
      </c>
      <c r="H351" s="90">
        <v>800</v>
      </c>
      <c r="I351" s="72">
        <f t="shared" si="57"/>
        <v>800</v>
      </c>
      <c r="J351" s="72">
        <f t="shared" si="58"/>
        <v>80</v>
      </c>
      <c r="K351" s="72">
        <f t="shared" si="59"/>
        <v>880</v>
      </c>
      <c r="L351" s="96" t="s">
        <v>212</v>
      </c>
    </row>
    <row r="352" spans="1:12" ht="21.75" customHeight="1" x14ac:dyDescent="0.2">
      <c r="A352" s="69" t="s">
        <v>787</v>
      </c>
      <c r="B352" s="70" t="s">
        <v>788</v>
      </c>
      <c r="C352" s="70" t="s">
        <v>47</v>
      </c>
      <c r="D352" s="70" t="s">
        <v>303</v>
      </c>
      <c r="E352" s="70" t="s">
        <v>264</v>
      </c>
      <c r="F352" s="84">
        <v>1</v>
      </c>
      <c r="G352" s="70" t="s">
        <v>304</v>
      </c>
      <c r="H352" s="90"/>
      <c r="I352" s="72">
        <f t="shared" si="57"/>
        <v>0</v>
      </c>
      <c r="J352" s="72">
        <f t="shared" si="58"/>
        <v>0</v>
      </c>
      <c r="K352" s="72">
        <f t="shared" si="59"/>
        <v>0</v>
      </c>
      <c r="L352" s="96" t="s">
        <v>212</v>
      </c>
    </row>
    <row r="353" spans="1:12" ht="21.75" customHeight="1" x14ac:dyDescent="0.2">
      <c r="A353" s="69" t="s">
        <v>787</v>
      </c>
      <c r="B353" s="70" t="s">
        <v>789</v>
      </c>
      <c r="C353" s="70" t="s">
        <v>123</v>
      </c>
      <c r="D353" s="70" t="s">
        <v>303</v>
      </c>
      <c r="E353" s="70" t="s">
        <v>264</v>
      </c>
      <c r="F353" s="84">
        <v>1</v>
      </c>
      <c r="G353" s="70" t="s">
        <v>221</v>
      </c>
      <c r="H353" s="90"/>
      <c r="I353" s="72">
        <f t="shared" si="57"/>
        <v>0</v>
      </c>
      <c r="J353" s="72">
        <f t="shared" si="58"/>
        <v>0</v>
      </c>
      <c r="K353" s="72">
        <f t="shared" si="59"/>
        <v>0</v>
      </c>
      <c r="L353" s="96" t="s">
        <v>212</v>
      </c>
    </row>
    <row r="354" spans="1:12" ht="21.75" customHeight="1" x14ac:dyDescent="0.2">
      <c r="A354" s="63" t="s">
        <v>790</v>
      </c>
      <c r="B354" s="64" t="s">
        <v>791</v>
      </c>
      <c r="C354" s="64" t="s">
        <v>238</v>
      </c>
      <c r="D354" s="64" t="s">
        <v>220</v>
      </c>
      <c r="E354" s="64" t="s">
        <v>264</v>
      </c>
      <c r="F354" s="82">
        <v>1</v>
      </c>
      <c r="G354" s="64" t="s">
        <v>221</v>
      </c>
      <c r="H354" s="88">
        <v>800</v>
      </c>
      <c r="I354" s="45">
        <f t="shared" si="57"/>
        <v>800</v>
      </c>
      <c r="J354" s="45">
        <f t="shared" si="58"/>
        <v>80</v>
      </c>
      <c r="K354" s="45">
        <f t="shared" si="59"/>
        <v>880</v>
      </c>
      <c r="L354" s="94" t="s">
        <v>212</v>
      </c>
    </row>
    <row r="355" spans="1:12" ht="21.75" customHeight="1" x14ac:dyDescent="0.2">
      <c r="A355" s="63" t="s">
        <v>790</v>
      </c>
      <c r="B355" s="64" t="s">
        <v>792</v>
      </c>
      <c r="C355" s="64" t="s">
        <v>238</v>
      </c>
      <c r="D355" s="64" t="s">
        <v>220</v>
      </c>
      <c r="E355" s="64" t="s">
        <v>264</v>
      </c>
      <c r="F355" s="82">
        <v>1</v>
      </c>
      <c r="G355" s="64" t="s">
        <v>221</v>
      </c>
      <c r="H355" s="88">
        <v>600</v>
      </c>
      <c r="I355" s="45">
        <f t="shared" si="57"/>
        <v>600</v>
      </c>
      <c r="J355" s="45">
        <f t="shared" si="58"/>
        <v>60</v>
      </c>
      <c r="K355" s="45">
        <f t="shared" si="59"/>
        <v>660</v>
      </c>
      <c r="L355" s="94" t="s">
        <v>212</v>
      </c>
    </row>
    <row r="356" spans="1:12" ht="21.75" customHeight="1" x14ac:dyDescent="0.2">
      <c r="A356" s="63" t="s">
        <v>790</v>
      </c>
      <c r="B356" s="64" t="s">
        <v>793</v>
      </c>
      <c r="C356" s="64" t="s">
        <v>317</v>
      </c>
      <c r="D356" s="64" t="s">
        <v>209</v>
      </c>
      <c r="E356" s="64" t="s">
        <v>264</v>
      </c>
      <c r="F356" s="82">
        <v>1</v>
      </c>
      <c r="G356" s="64" t="s">
        <v>221</v>
      </c>
      <c r="H356" s="88">
        <v>1200</v>
      </c>
      <c r="I356" s="45">
        <f t="shared" si="57"/>
        <v>1200</v>
      </c>
      <c r="J356" s="45">
        <f t="shared" si="58"/>
        <v>120</v>
      </c>
      <c r="K356" s="45">
        <f t="shared" si="59"/>
        <v>1320</v>
      </c>
      <c r="L356" s="94" t="s">
        <v>212</v>
      </c>
    </row>
    <row r="357" spans="1:12" ht="21.75" customHeight="1" x14ac:dyDescent="0.2">
      <c r="A357" s="65" t="s">
        <v>794</v>
      </c>
      <c r="B357" s="66"/>
      <c r="C357" s="66"/>
      <c r="D357" s="66"/>
      <c r="E357" s="66"/>
      <c r="F357" s="83"/>
      <c r="G357" s="67"/>
      <c r="H357" s="89"/>
      <c r="I357" s="68"/>
      <c r="J357" s="68"/>
      <c r="K357" s="68"/>
      <c r="L357" s="95"/>
    </row>
    <row r="358" spans="1:12" ht="21.75" customHeight="1" x14ac:dyDescent="0.2">
      <c r="A358" s="63" t="s">
        <v>795</v>
      </c>
      <c r="B358" s="64" t="s">
        <v>795</v>
      </c>
      <c r="C358" s="64" t="s">
        <v>796</v>
      </c>
      <c r="D358" s="64" t="s">
        <v>209</v>
      </c>
      <c r="E358" s="64" t="s">
        <v>264</v>
      </c>
      <c r="F358" s="82">
        <v>1</v>
      </c>
      <c r="G358" s="64" t="s">
        <v>312</v>
      </c>
      <c r="H358" s="88">
        <v>800</v>
      </c>
      <c r="I358" s="45">
        <f>IF(OR(F358="",H358=""),0,F358*H358)</f>
        <v>800</v>
      </c>
      <c r="J358" s="45">
        <f>IF(I358=0,0,I358*0.1)</f>
        <v>80</v>
      </c>
      <c r="K358" s="45">
        <f>IF(I358=0,0,I358+J358)</f>
        <v>880</v>
      </c>
      <c r="L358" s="94" t="s">
        <v>212</v>
      </c>
    </row>
    <row r="359" spans="1:12" ht="21.75" customHeight="1" x14ac:dyDescent="0.2">
      <c r="A359" s="63" t="s">
        <v>797</v>
      </c>
      <c r="B359" s="64" t="s">
        <v>797</v>
      </c>
      <c r="C359" s="64" t="s">
        <v>798</v>
      </c>
      <c r="D359" s="64" t="s">
        <v>209</v>
      </c>
      <c r="E359" s="64" t="s">
        <v>264</v>
      </c>
      <c r="F359" s="82">
        <v>1</v>
      </c>
      <c r="G359" s="64" t="s">
        <v>312</v>
      </c>
      <c r="H359" s="88">
        <v>600</v>
      </c>
      <c r="I359" s="45">
        <f>IF(OR(F359="",H359=""),0,F359*H359)</f>
        <v>600</v>
      </c>
      <c r="J359" s="45">
        <f>IF(I359=0,0,I359*0.1)</f>
        <v>60</v>
      </c>
      <c r="K359" s="45">
        <f>IF(I359=0,0,I359+J359)</f>
        <v>660</v>
      </c>
      <c r="L359" s="94" t="s">
        <v>212</v>
      </c>
    </row>
    <row r="360" spans="1:12" ht="21.75" customHeight="1" x14ac:dyDescent="0.2">
      <c r="A360" s="65" t="s">
        <v>799</v>
      </c>
      <c r="B360" s="66"/>
      <c r="C360" s="66"/>
      <c r="D360" s="66"/>
      <c r="E360" s="66"/>
      <c r="F360" s="83"/>
      <c r="G360" s="67"/>
      <c r="H360" s="89"/>
      <c r="I360" s="68"/>
      <c r="J360" s="68"/>
      <c r="K360" s="68"/>
      <c r="L360" s="95"/>
    </row>
    <row r="361" spans="1:12" ht="21.75" customHeight="1" x14ac:dyDescent="0.2">
      <c r="A361" s="69" t="s">
        <v>800</v>
      </c>
      <c r="B361" s="70" t="s">
        <v>800</v>
      </c>
      <c r="C361" s="70" t="s">
        <v>801</v>
      </c>
      <c r="D361" s="70" t="s">
        <v>303</v>
      </c>
      <c r="E361" s="70" t="s">
        <v>264</v>
      </c>
      <c r="F361" s="84">
        <v>1</v>
      </c>
      <c r="G361" s="70" t="s">
        <v>368</v>
      </c>
      <c r="H361" s="90"/>
      <c r="I361" s="72">
        <f>IF(OR(F361="",H361=""),0,F361*H361)</f>
        <v>0</v>
      </c>
      <c r="J361" s="72">
        <f>IF(I361=0,0,I361*0.1)</f>
        <v>0</v>
      </c>
      <c r="K361" s="72">
        <f>IF(I361=0,0,I361+J361)</f>
        <v>0</v>
      </c>
      <c r="L361" s="96" t="s">
        <v>212</v>
      </c>
    </row>
    <row r="362" spans="1:12" ht="21.75" customHeight="1" x14ac:dyDescent="0.2">
      <c r="A362" s="65" t="s">
        <v>802</v>
      </c>
      <c r="B362" s="66"/>
      <c r="C362" s="66"/>
      <c r="D362" s="66"/>
      <c r="E362" s="66"/>
      <c r="F362" s="83"/>
      <c r="G362" s="67"/>
      <c r="H362" s="89"/>
      <c r="I362" s="68"/>
      <c r="J362" s="68"/>
      <c r="K362" s="68"/>
      <c r="L362" s="95"/>
    </row>
    <row r="363" spans="1:12" ht="21.75" customHeight="1" x14ac:dyDescent="0.2">
      <c r="A363" s="63" t="s">
        <v>803</v>
      </c>
      <c r="B363" s="64" t="s">
        <v>804</v>
      </c>
      <c r="C363" s="64" t="s">
        <v>805</v>
      </c>
      <c r="D363" s="64" t="s">
        <v>209</v>
      </c>
      <c r="E363" s="64" t="s">
        <v>264</v>
      </c>
      <c r="F363" s="82">
        <v>1</v>
      </c>
      <c r="G363" s="64" t="s">
        <v>304</v>
      </c>
      <c r="H363" s="88"/>
      <c r="I363" s="45">
        <f>IF(OR(F363="",H363=""),0,F363*H363)</f>
        <v>0</v>
      </c>
      <c r="J363" s="45">
        <f>IF(I363=0,0,I363*0.1)</f>
        <v>0</v>
      </c>
      <c r="K363" s="45">
        <f>IF(I363=0,0,I363+J363)</f>
        <v>0</v>
      </c>
      <c r="L363" s="94" t="s">
        <v>212</v>
      </c>
    </row>
    <row r="364" spans="1:12" ht="21.75" customHeight="1" x14ac:dyDescent="0.2">
      <c r="A364" s="63" t="s">
        <v>803</v>
      </c>
      <c r="B364" s="64" t="s">
        <v>806</v>
      </c>
      <c r="C364" s="64" t="s">
        <v>805</v>
      </c>
      <c r="D364" s="64" t="s">
        <v>209</v>
      </c>
      <c r="E364" s="64" t="s">
        <v>264</v>
      </c>
      <c r="F364" s="82">
        <v>1</v>
      </c>
      <c r="G364" s="64" t="s">
        <v>304</v>
      </c>
      <c r="H364" s="88"/>
      <c r="I364" s="45">
        <f>IF(OR(F364="",H364=""),0,F364*H364)</f>
        <v>0</v>
      </c>
      <c r="J364" s="45">
        <f>IF(I364=0,0,I364*0.1)</f>
        <v>0</v>
      </c>
      <c r="K364" s="45">
        <f>IF(I364=0,0,I364+J364)</f>
        <v>0</v>
      </c>
      <c r="L364" s="94" t="s">
        <v>212</v>
      </c>
    </row>
    <row r="365" spans="1:12" ht="21.75" customHeight="1" x14ac:dyDescent="0.2">
      <c r="A365" s="63" t="s">
        <v>803</v>
      </c>
      <c r="B365" s="64" t="s">
        <v>807</v>
      </c>
      <c r="C365" s="64" t="s">
        <v>805</v>
      </c>
      <c r="D365" s="64" t="s">
        <v>209</v>
      </c>
      <c r="E365" s="64" t="s">
        <v>264</v>
      </c>
      <c r="F365" s="82">
        <v>1</v>
      </c>
      <c r="G365" s="64" t="s">
        <v>304</v>
      </c>
      <c r="H365" s="88"/>
      <c r="I365" s="45">
        <f>IF(OR(F365="",H365=""),0,F365*H365)</f>
        <v>0</v>
      </c>
      <c r="J365" s="45">
        <f>IF(I365=0,0,I365*0.1)</f>
        <v>0</v>
      </c>
      <c r="K365" s="45">
        <f>IF(I365=0,0,I365+J365)</f>
        <v>0</v>
      </c>
      <c r="L365" s="94" t="s">
        <v>212</v>
      </c>
    </row>
    <row r="366" spans="1:12" ht="21.75" customHeight="1" x14ac:dyDescent="0.2">
      <c r="A366" s="65" t="s">
        <v>808</v>
      </c>
      <c r="B366" s="66"/>
      <c r="C366" s="66"/>
      <c r="D366" s="66"/>
      <c r="E366" s="66"/>
      <c r="F366" s="83"/>
      <c r="G366" s="67"/>
      <c r="H366" s="89"/>
      <c r="I366" s="68"/>
      <c r="J366" s="68"/>
      <c r="K366" s="68"/>
      <c r="L366" s="95"/>
    </row>
    <row r="367" spans="1:12" ht="21.75" customHeight="1" x14ac:dyDescent="0.2">
      <c r="A367" s="77" t="s">
        <v>809</v>
      </c>
      <c r="B367" s="78" t="s">
        <v>810</v>
      </c>
      <c r="C367" s="78" t="s">
        <v>805</v>
      </c>
      <c r="D367" s="78" t="s">
        <v>209</v>
      </c>
      <c r="E367" s="78" t="s">
        <v>210</v>
      </c>
      <c r="F367" s="86">
        <v>1</v>
      </c>
      <c r="G367" s="78" t="s">
        <v>312</v>
      </c>
      <c r="H367" s="92">
        <v>5000</v>
      </c>
      <c r="I367" s="46">
        <f>IF(OR(F367="",H367=""),0,F367*H367)</f>
        <v>5000</v>
      </c>
      <c r="J367" s="46">
        <f>IF(I367=0,0,I367*0.1)</f>
        <v>500</v>
      </c>
      <c r="K367" s="46">
        <f>IF(I367=0,0,I367+J367)</f>
        <v>5500</v>
      </c>
      <c r="L367" s="98" t="s">
        <v>212</v>
      </c>
    </row>
    <row r="368" spans="1:12" ht="21.75" customHeight="1" x14ac:dyDescent="0.2"/>
    <row r="369" spans="8:9" ht="21.75" customHeight="1" x14ac:dyDescent="0.2"/>
    <row r="370" spans="8:9" ht="21.75" customHeight="1" x14ac:dyDescent="0.2">
      <c r="H370" s="47" t="s">
        <v>811</v>
      </c>
    </row>
    <row r="371" spans="8:9" ht="21.75" customHeight="1" x14ac:dyDescent="0.2">
      <c r="H371" s="79" t="s">
        <v>812</v>
      </c>
      <c r="I371" s="80" cm="1">
        <f t="array" ref="I371">SUMPRODUCT((B5:B367&lt;&gt;"")*I5:I367)</f>
        <v>693609.9</v>
      </c>
    </row>
    <row r="372" spans="8:9" ht="21.75" customHeight="1" x14ac:dyDescent="0.2">
      <c r="H372" s="79" t="s">
        <v>813</v>
      </c>
      <c r="I372" s="80" cm="1">
        <f t="array" ref="I372">SUMPRODUCT((B5:B367&lt;&gt;"")*J5:J367)</f>
        <v>69360.989999999991</v>
      </c>
    </row>
    <row r="373" spans="8:9" ht="21.75" customHeight="1" x14ac:dyDescent="0.2">
      <c r="H373" s="79" t="s">
        <v>814</v>
      </c>
      <c r="I373" s="80">
        <f>I371+I372</f>
        <v>762970.89</v>
      </c>
    </row>
    <row r="374" spans="8:9" ht="21.75" customHeight="1" x14ac:dyDescent="0.2">
      <c r="H374" s="79"/>
      <c r="I374" s="80"/>
    </row>
    <row r="375" spans="8:9" ht="21.75" customHeight="1" x14ac:dyDescent="0.2">
      <c r="H375" s="79" t="s">
        <v>815</v>
      </c>
      <c r="I375" s="80">
        <f>I371/'Building Measures'!E7</f>
        <v>23120.33</v>
      </c>
    </row>
    <row r="376" spans="8:9" ht="21.75" customHeight="1" x14ac:dyDescent="0.2">
      <c r="H376" s="79" t="s">
        <v>816</v>
      </c>
      <c r="I376" s="80">
        <f>I373/'Building Measures'!E7</f>
        <v>25432.363000000001</v>
      </c>
    </row>
    <row r="377" spans="8:9" ht="21.75" customHeight="1" x14ac:dyDescent="0.2"/>
    <row r="378" spans="8:9" ht="21.75" customHeight="1" x14ac:dyDescent="0.2"/>
    <row r="379" spans="8:9" ht="21.75" customHeight="1" x14ac:dyDescent="0.2"/>
    <row r="380" spans="8:9" ht="21.75" customHeight="1" x14ac:dyDescent="0.2"/>
    <row r="381" spans="8:9" ht="21.75" customHeight="1" x14ac:dyDescent="0.2"/>
    <row r="382" spans="8:9" ht="21.75" customHeight="1" x14ac:dyDescent="0.2"/>
    <row r="383" spans="8:9" ht="21.75" customHeight="1" x14ac:dyDescent="0.2"/>
    <row r="384" spans="8:9" ht="21.75" customHeight="1" x14ac:dyDescent="0.2"/>
    <row r="385" ht="21.75" customHeight="1" x14ac:dyDescent="0.2"/>
    <row r="386" ht="21.75" customHeight="1" x14ac:dyDescent="0.2"/>
    <row r="387" ht="21.75" customHeight="1" x14ac:dyDescent="0.2"/>
    <row r="388" ht="21.75" customHeight="1" x14ac:dyDescent="0.2"/>
    <row r="389" ht="21.75" customHeight="1" x14ac:dyDescent="0.2"/>
    <row r="390" ht="21.75" customHeight="1" x14ac:dyDescent="0.2"/>
    <row r="391" ht="21.75" customHeight="1" x14ac:dyDescent="0.2"/>
    <row r="392" ht="21.75" customHeight="1" x14ac:dyDescent="0.2"/>
    <row r="393" ht="21.75" customHeight="1" x14ac:dyDescent="0.2"/>
    <row r="394" ht="21.75" customHeight="1" x14ac:dyDescent="0.2"/>
    <row r="395" ht="21.75" customHeight="1" x14ac:dyDescent="0.2"/>
    <row r="396" ht="21.75" customHeight="1" x14ac:dyDescent="0.2"/>
    <row r="397" ht="21.75" customHeight="1" x14ac:dyDescent="0.2"/>
    <row r="398" ht="21.75" customHeight="1" x14ac:dyDescent="0.2"/>
    <row r="399" ht="21.75" customHeight="1" x14ac:dyDescent="0.2"/>
    <row r="400" ht="21.75" customHeight="1" x14ac:dyDescent="0.2"/>
    <row r="401" customFormat="1" ht="21.75" customHeight="1" x14ac:dyDescent="0.2"/>
    <row r="402" customFormat="1" ht="21.75" customHeight="1" x14ac:dyDescent="0.2"/>
    <row r="403" customFormat="1" ht="21.75" customHeight="1" x14ac:dyDescent="0.2"/>
    <row r="404" customFormat="1" ht="21.75" customHeight="1" x14ac:dyDescent="0.2"/>
    <row r="405" customFormat="1" ht="21.75" customHeight="1" x14ac:dyDescent="0.2"/>
    <row r="406" customFormat="1" ht="21.75" customHeight="1" x14ac:dyDescent="0.2"/>
    <row r="407" customFormat="1" ht="21.75" customHeight="1" x14ac:dyDescent="0.2"/>
    <row r="408" customFormat="1" ht="21.75" customHeight="1" x14ac:dyDescent="0.2"/>
    <row r="409" customFormat="1" ht="21.75" customHeight="1" x14ac:dyDescent="0.2"/>
    <row r="410" customFormat="1" ht="21.75" customHeight="1" x14ac:dyDescent="0.2"/>
    <row r="411" customFormat="1" ht="21.75" customHeight="1" x14ac:dyDescent="0.2"/>
    <row r="412" customFormat="1" ht="21.75" customHeight="1" x14ac:dyDescent="0.2"/>
    <row r="413" customFormat="1" ht="21.75" customHeight="1" x14ac:dyDescent="0.2"/>
    <row r="414" customFormat="1" ht="21.75" customHeight="1" x14ac:dyDescent="0.2"/>
    <row r="415" customFormat="1" ht="21.75" customHeight="1" x14ac:dyDescent="0.2"/>
    <row r="416" customFormat="1" ht="21.75" customHeight="1" x14ac:dyDescent="0.2"/>
    <row r="417" customFormat="1" ht="21.75" customHeight="1" x14ac:dyDescent="0.2"/>
    <row r="418" customFormat="1" ht="21.75" customHeight="1" x14ac:dyDescent="0.2"/>
    <row r="419" customFormat="1" ht="21.75" customHeight="1" x14ac:dyDescent="0.2"/>
    <row r="420" customFormat="1" ht="21.75" customHeight="1" x14ac:dyDescent="0.2"/>
    <row r="421" customFormat="1" ht="21.75" customHeight="1" x14ac:dyDescent="0.2"/>
    <row r="422" customFormat="1" ht="21.75" customHeight="1" x14ac:dyDescent="0.2"/>
    <row r="423" customFormat="1" ht="21.75" customHeight="1" x14ac:dyDescent="0.2"/>
    <row r="424" customFormat="1" ht="21.75" customHeight="1" x14ac:dyDescent="0.2"/>
    <row r="425" customFormat="1" ht="21.75" customHeight="1" x14ac:dyDescent="0.2"/>
    <row r="426" customFormat="1" ht="21.75" customHeight="1" x14ac:dyDescent="0.2"/>
    <row r="427" customFormat="1" ht="21.75" customHeight="1" x14ac:dyDescent="0.2"/>
    <row r="428" customFormat="1" ht="21.75" customHeight="1" x14ac:dyDescent="0.2"/>
    <row r="429" customFormat="1" ht="21.75" customHeight="1" x14ac:dyDescent="0.2"/>
    <row r="430" customFormat="1" ht="21.75" customHeight="1" x14ac:dyDescent="0.2"/>
    <row r="431" customFormat="1" ht="21.75" customHeight="1" x14ac:dyDescent="0.2"/>
    <row r="432" customFormat="1" ht="21.75" customHeight="1" x14ac:dyDescent="0.2"/>
    <row r="433" ht="21.75" customHeight="1" x14ac:dyDescent="0.2"/>
    <row r="434" ht="21.75" customHeight="1" x14ac:dyDescent="0.2"/>
    <row r="435" ht="21.75" customHeight="1" x14ac:dyDescent="0.2"/>
    <row r="436" ht="21.75" customHeight="1" x14ac:dyDescent="0.2"/>
    <row r="437" ht="21.75" customHeight="1" x14ac:dyDescent="0.2"/>
    <row r="438" ht="21.75" customHeight="1" x14ac:dyDescent="0.2"/>
    <row r="439" ht="21.75" customHeight="1" x14ac:dyDescent="0.2"/>
    <row r="440" ht="21.75" customHeight="1" x14ac:dyDescent="0.2"/>
    <row r="441" ht="21.75" customHeight="1" x14ac:dyDescent="0.2"/>
    <row r="442" ht="21.75" customHeight="1" x14ac:dyDescent="0.2"/>
    <row r="443" ht="21.75" customHeight="1" x14ac:dyDescent="0.2"/>
    <row r="444" ht="21.75" customHeight="1" x14ac:dyDescent="0.2"/>
    <row r="445" ht="21.75" customHeight="1" x14ac:dyDescent="0.2"/>
    <row r="446" ht="21.75" customHeight="1" x14ac:dyDescent="0.2"/>
    <row r="447" ht="21.75" customHeight="1" x14ac:dyDescent="0.2"/>
    <row r="448" ht="21.75" customHeight="1" x14ac:dyDescent="0.2"/>
    <row r="449" ht="21.75" customHeight="1" x14ac:dyDescent="0.2"/>
    <row r="450" ht="21.75" customHeight="1" x14ac:dyDescent="0.2"/>
    <row r="451" ht="21.75" customHeight="1" x14ac:dyDescent="0.2"/>
    <row r="452" ht="17" customHeight="1" x14ac:dyDescent="0.2"/>
    <row r="453" ht="17" customHeight="1" x14ac:dyDescent="0.2"/>
    <row r="454" ht="17" customHeight="1" x14ac:dyDescent="0.2"/>
    <row r="455" ht="17" customHeight="1" x14ac:dyDescent="0.2"/>
    <row r="456" ht="17" customHeight="1" x14ac:dyDescent="0.2"/>
    <row r="457" ht="17" customHeight="1" x14ac:dyDescent="0.2"/>
    <row r="458" ht="22" customHeight="1" x14ac:dyDescent="0.2"/>
    <row r="459" ht="17" customHeight="1" x14ac:dyDescent="0.2"/>
    <row r="460" ht="17" customHeight="1" x14ac:dyDescent="0.2"/>
    <row r="461" ht="17" customHeight="1" x14ac:dyDescent="0.2"/>
    <row r="462" ht="22" customHeight="1" x14ac:dyDescent="0.2"/>
    <row r="463" ht="17" customHeight="1" x14ac:dyDescent="0.2"/>
    <row r="464" ht="17" customHeight="1" x14ac:dyDescent="0.2"/>
    <row r="465" ht="17" customHeight="1" x14ac:dyDescent="0.2"/>
    <row r="466" ht="17" customHeight="1" x14ac:dyDescent="0.2"/>
    <row r="467" ht="17" customHeight="1" x14ac:dyDescent="0.2"/>
    <row r="468" ht="17" customHeight="1" x14ac:dyDescent="0.2"/>
    <row r="469" ht="17" customHeight="1" x14ac:dyDescent="0.2"/>
    <row r="470" ht="17" customHeight="1" x14ac:dyDescent="0.2"/>
    <row r="471" ht="22" customHeight="1" x14ac:dyDescent="0.2"/>
    <row r="472" ht="17" customHeight="1" x14ac:dyDescent="0.2"/>
    <row r="473" ht="17" customHeight="1" x14ac:dyDescent="0.2"/>
    <row r="474" ht="17" customHeight="1" x14ac:dyDescent="0.2"/>
    <row r="475" ht="17" customHeight="1" x14ac:dyDescent="0.2"/>
    <row r="476" ht="17" customHeight="1" x14ac:dyDescent="0.2"/>
    <row r="477" ht="17" customHeight="1" x14ac:dyDescent="0.2"/>
    <row r="478" ht="17" customHeight="1" x14ac:dyDescent="0.2"/>
    <row r="479" ht="17" customHeight="1" x14ac:dyDescent="0.2"/>
    <row r="480" ht="22" customHeight="1" x14ac:dyDescent="0.2"/>
    <row r="481" ht="17" customHeight="1" x14ac:dyDescent="0.2"/>
    <row r="482" ht="17" customHeight="1" x14ac:dyDescent="0.2"/>
    <row r="483" ht="17" customHeight="1" x14ac:dyDescent="0.2"/>
    <row r="484" ht="17" customHeight="1" x14ac:dyDescent="0.2"/>
    <row r="485" ht="17" customHeight="1" x14ac:dyDescent="0.2"/>
    <row r="486" ht="17" customHeight="1" x14ac:dyDescent="0.2"/>
    <row r="487" ht="17" customHeight="1" x14ac:dyDescent="0.2"/>
    <row r="488" ht="17" customHeight="1" x14ac:dyDescent="0.2"/>
    <row r="489" ht="17" customHeight="1" x14ac:dyDescent="0.2"/>
    <row r="490" ht="22" customHeight="1" x14ac:dyDescent="0.2"/>
    <row r="491" ht="17" customHeight="1" x14ac:dyDescent="0.2"/>
    <row r="492" ht="17" customHeight="1" x14ac:dyDescent="0.2"/>
    <row r="493" ht="17" customHeight="1" x14ac:dyDescent="0.2"/>
    <row r="494" ht="22" customHeight="1" x14ac:dyDescent="0.2"/>
    <row r="495" ht="17" customHeight="1" x14ac:dyDescent="0.2"/>
    <row r="496" ht="17" customHeight="1" x14ac:dyDescent="0.2"/>
    <row r="497" ht="17" customHeight="1" x14ac:dyDescent="0.2"/>
    <row r="498" ht="17" customHeight="1" x14ac:dyDescent="0.2"/>
    <row r="499" ht="17" customHeight="1" x14ac:dyDescent="0.2"/>
    <row r="500" ht="17" customHeight="1" x14ac:dyDescent="0.2"/>
    <row r="501" ht="22" customHeight="1" x14ac:dyDescent="0.2"/>
    <row r="502" ht="17" customHeight="1" x14ac:dyDescent="0.2"/>
    <row r="503" ht="17" customHeight="1" x14ac:dyDescent="0.2"/>
    <row r="504" ht="17" customHeight="1" x14ac:dyDescent="0.2"/>
    <row r="505" ht="17" customHeight="1" x14ac:dyDescent="0.2"/>
    <row r="506" ht="22" customHeight="1" x14ac:dyDescent="0.2"/>
    <row r="507" ht="17" customHeight="1" x14ac:dyDescent="0.2"/>
    <row r="508" ht="17" customHeight="1" x14ac:dyDescent="0.2"/>
    <row r="509" ht="17" customHeight="1" x14ac:dyDescent="0.2"/>
    <row r="510" ht="17" customHeight="1" x14ac:dyDescent="0.2"/>
    <row r="511" ht="17" customHeight="1" x14ac:dyDescent="0.2"/>
    <row r="512" ht="22" customHeight="1" x14ac:dyDescent="0.2"/>
    <row r="513" ht="17" customHeight="1" x14ac:dyDescent="0.2"/>
    <row r="514" ht="17" customHeight="1" x14ac:dyDescent="0.2"/>
    <row r="515" ht="22" customHeight="1" x14ac:dyDescent="0.2"/>
    <row r="516" ht="17" customHeight="1" x14ac:dyDescent="0.2"/>
    <row r="517" ht="17" customHeight="1" x14ac:dyDescent="0.2"/>
    <row r="518" ht="17" customHeight="1" x14ac:dyDescent="0.2"/>
    <row r="519" ht="17" customHeight="1" x14ac:dyDescent="0.2"/>
    <row r="520" ht="17" customHeight="1" x14ac:dyDescent="0.2"/>
    <row r="521" ht="17" customHeight="1" x14ac:dyDescent="0.2"/>
    <row r="522" ht="17" customHeight="1" x14ac:dyDescent="0.2"/>
    <row r="523" ht="17" customHeight="1" x14ac:dyDescent="0.2"/>
    <row r="524" ht="17" customHeight="1" x14ac:dyDescent="0.2"/>
    <row r="525" ht="17" customHeight="1" x14ac:dyDescent="0.2"/>
    <row r="526" ht="17" customHeight="1" x14ac:dyDescent="0.2"/>
    <row r="527" ht="17" customHeight="1" x14ac:dyDescent="0.2"/>
    <row r="528" ht="17" customHeight="1" x14ac:dyDescent="0.2"/>
    <row r="529" ht="17" customHeight="1" x14ac:dyDescent="0.2"/>
    <row r="530" ht="17" customHeight="1" x14ac:dyDescent="0.2"/>
    <row r="531" ht="17" customHeight="1" x14ac:dyDescent="0.2"/>
    <row r="532" ht="17" customHeight="1" x14ac:dyDescent="0.2"/>
    <row r="533" ht="17" customHeight="1" x14ac:dyDescent="0.2"/>
    <row r="534" ht="17" customHeight="1" x14ac:dyDescent="0.2"/>
    <row r="535" ht="17" customHeight="1" x14ac:dyDescent="0.2"/>
    <row r="536" ht="17" customHeight="1" x14ac:dyDescent="0.2"/>
    <row r="537" ht="17" customHeight="1" x14ac:dyDescent="0.2"/>
    <row r="538" ht="17" customHeight="1" x14ac:dyDescent="0.2"/>
    <row r="539" ht="17" customHeight="1" x14ac:dyDescent="0.2"/>
    <row r="540" ht="22" customHeight="1" x14ac:dyDescent="0.2"/>
    <row r="541" ht="17" customHeight="1" x14ac:dyDescent="0.2"/>
    <row r="542" ht="22" customHeight="1" x14ac:dyDescent="0.2"/>
    <row r="543" ht="17" customHeight="1" x14ac:dyDescent="0.2"/>
    <row r="544" ht="17" customHeight="1" x14ac:dyDescent="0.2"/>
    <row r="545" ht="17" customHeight="1" x14ac:dyDescent="0.2"/>
    <row r="546" ht="17" customHeight="1" x14ac:dyDescent="0.2"/>
    <row r="547" ht="17" customHeight="1" x14ac:dyDescent="0.2"/>
    <row r="548" ht="17" customHeight="1" x14ac:dyDescent="0.2"/>
    <row r="549" ht="17" customHeight="1" x14ac:dyDescent="0.2"/>
    <row r="550" ht="22" customHeight="1" x14ac:dyDescent="0.2"/>
    <row r="551" ht="17" customHeight="1" x14ac:dyDescent="0.2"/>
    <row r="552" ht="17" customHeight="1" x14ac:dyDescent="0.2"/>
    <row r="553" ht="17" customHeight="1" x14ac:dyDescent="0.2"/>
    <row r="554" ht="17" customHeight="1" x14ac:dyDescent="0.2"/>
    <row r="555" ht="17" customHeight="1" x14ac:dyDescent="0.2"/>
    <row r="556" ht="17" customHeight="1" x14ac:dyDescent="0.2"/>
    <row r="557" ht="17" customHeight="1" x14ac:dyDescent="0.2"/>
    <row r="558" ht="17" customHeight="1" x14ac:dyDescent="0.2"/>
    <row r="559" ht="22" customHeight="1" x14ac:dyDescent="0.2"/>
    <row r="560" ht="17" customHeight="1" x14ac:dyDescent="0.2"/>
    <row r="561" ht="17" customHeight="1" x14ac:dyDescent="0.2"/>
    <row r="562" ht="17" customHeight="1" x14ac:dyDescent="0.2"/>
    <row r="563" ht="17" customHeight="1" x14ac:dyDescent="0.2"/>
    <row r="564" ht="22" customHeight="1" x14ac:dyDescent="0.2"/>
    <row r="565" ht="17" customHeight="1" x14ac:dyDescent="0.2"/>
    <row r="566" ht="17" customHeight="1" x14ac:dyDescent="0.2"/>
    <row r="567" ht="17" customHeight="1" x14ac:dyDescent="0.2"/>
    <row r="568" ht="17" customHeight="1" x14ac:dyDescent="0.2"/>
    <row r="569" ht="17" customHeight="1" x14ac:dyDescent="0.2"/>
    <row r="570" ht="17" customHeight="1" x14ac:dyDescent="0.2"/>
    <row r="571" ht="17" customHeight="1" x14ac:dyDescent="0.2"/>
    <row r="572" ht="17" customHeight="1" x14ac:dyDescent="0.2"/>
    <row r="573" ht="17" customHeight="1" x14ac:dyDescent="0.2"/>
    <row r="574" ht="17" customHeight="1" x14ac:dyDescent="0.2"/>
    <row r="575" ht="17" customHeight="1" x14ac:dyDescent="0.2"/>
    <row r="576" ht="17" customHeight="1" x14ac:dyDescent="0.2"/>
    <row r="577" ht="17" customHeight="1" x14ac:dyDescent="0.2"/>
    <row r="578" ht="17" customHeight="1" x14ac:dyDescent="0.2"/>
    <row r="579" ht="17" customHeight="1" x14ac:dyDescent="0.2"/>
    <row r="580" ht="17" customHeight="1" x14ac:dyDescent="0.2"/>
    <row r="581" ht="17" customHeight="1" x14ac:dyDescent="0.2"/>
    <row r="582" ht="17" customHeight="1" x14ac:dyDescent="0.2"/>
    <row r="583" ht="17" customHeight="1" x14ac:dyDescent="0.2"/>
    <row r="584" ht="17" customHeight="1" x14ac:dyDescent="0.2"/>
    <row r="585" ht="17" customHeight="1" x14ac:dyDescent="0.2"/>
    <row r="586" ht="17" customHeight="1" x14ac:dyDescent="0.2"/>
    <row r="587" ht="22" customHeight="1" x14ac:dyDescent="0.2"/>
    <row r="588" ht="17" customHeight="1" x14ac:dyDescent="0.2"/>
    <row r="589" ht="17" customHeight="1" x14ac:dyDescent="0.2"/>
    <row r="590" ht="17" customHeight="1" x14ac:dyDescent="0.2"/>
    <row r="591" ht="17" customHeight="1" x14ac:dyDescent="0.2"/>
    <row r="592" ht="22" customHeight="1" x14ac:dyDescent="0.2"/>
    <row r="593" ht="17" customHeight="1" x14ac:dyDescent="0.2"/>
    <row r="594" ht="17" customHeight="1" x14ac:dyDescent="0.2"/>
    <row r="595" ht="17" customHeight="1" x14ac:dyDescent="0.2"/>
    <row r="596" ht="17" customHeight="1" x14ac:dyDescent="0.2"/>
    <row r="597" ht="22" customHeight="1" x14ac:dyDescent="0.2"/>
    <row r="598" ht="17" customHeight="1" x14ac:dyDescent="0.2"/>
    <row r="599" ht="17" customHeight="1" x14ac:dyDescent="0.2"/>
    <row r="600" ht="17" customHeight="1" x14ac:dyDescent="0.2"/>
    <row r="601" ht="17" customHeight="1" x14ac:dyDescent="0.2"/>
    <row r="602" ht="17" customHeight="1" x14ac:dyDescent="0.2"/>
    <row r="603" ht="17" customHeight="1" x14ac:dyDescent="0.2"/>
    <row r="604" ht="22" customHeight="1" x14ac:dyDescent="0.2"/>
    <row r="605" ht="17" customHeight="1" x14ac:dyDescent="0.2"/>
    <row r="606" ht="17" customHeight="1" x14ac:dyDescent="0.2"/>
    <row r="607" ht="17" customHeight="1" x14ac:dyDescent="0.2"/>
    <row r="608" ht="17" customHeight="1" x14ac:dyDescent="0.2"/>
    <row r="609" ht="22" customHeight="1" x14ac:dyDescent="0.2"/>
    <row r="610" ht="17" customHeight="1" x14ac:dyDescent="0.2"/>
    <row r="611" ht="17" customHeight="1" x14ac:dyDescent="0.2"/>
    <row r="612" ht="17" customHeight="1" x14ac:dyDescent="0.2"/>
    <row r="613" ht="17" customHeight="1" x14ac:dyDescent="0.2"/>
    <row r="614" ht="17" customHeight="1" x14ac:dyDescent="0.2"/>
    <row r="615" ht="17" customHeight="1" x14ac:dyDescent="0.2"/>
    <row r="616" ht="17" customHeight="1" x14ac:dyDescent="0.2"/>
    <row r="617" ht="17" customHeight="1" x14ac:dyDescent="0.2"/>
    <row r="618" ht="17" customHeight="1" x14ac:dyDescent="0.2"/>
    <row r="619" ht="22" customHeight="1" x14ac:dyDescent="0.2"/>
    <row r="620" ht="17" customHeight="1" x14ac:dyDescent="0.2"/>
    <row r="621" ht="17" customHeight="1" x14ac:dyDescent="0.2"/>
    <row r="622" ht="17" customHeight="1" x14ac:dyDescent="0.2"/>
    <row r="623" ht="22" customHeight="1" x14ac:dyDescent="0.2"/>
    <row r="624" ht="17" customHeight="1" x14ac:dyDescent="0.2"/>
    <row r="625" ht="22" customHeight="1" x14ac:dyDescent="0.2"/>
    <row r="626" ht="17" customHeight="1" x14ac:dyDescent="0.2"/>
    <row r="627" ht="17" customHeight="1" x14ac:dyDescent="0.2"/>
    <row r="628" ht="17" customHeight="1" x14ac:dyDescent="0.2"/>
    <row r="629" ht="17" customHeight="1" x14ac:dyDescent="0.2"/>
    <row r="630" ht="17" customHeight="1" x14ac:dyDescent="0.2"/>
    <row r="631" ht="22" customHeight="1" x14ac:dyDescent="0.2"/>
    <row r="632" ht="17" customHeight="1" x14ac:dyDescent="0.2"/>
    <row r="633" ht="17" customHeight="1" x14ac:dyDescent="0.2"/>
    <row r="634" ht="22" customHeight="1" x14ac:dyDescent="0.2"/>
    <row r="635" ht="17" customHeight="1" x14ac:dyDescent="0.2"/>
    <row r="636" ht="22" customHeight="1" x14ac:dyDescent="0.2"/>
    <row r="637" ht="17" customHeight="1" x14ac:dyDescent="0.2"/>
    <row r="638" ht="22" customHeight="1" x14ac:dyDescent="0.2"/>
    <row r="639" ht="17" customHeight="1" x14ac:dyDescent="0.2"/>
    <row r="640" ht="17" customHeight="1" x14ac:dyDescent="0.2"/>
    <row r="641" ht="17" customHeight="1" x14ac:dyDescent="0.2"/>
    <row r="642" ht="17" customHeight="1" x14ac:dyDescent="0.2"/>
    <row r="643" ht="17" customHeight="1" x14ac:dyDescent="0.2"/>
    <row r="644" ht="17" customHeight="1" x14ac:dyDescent="0.2"/>
    <row r="645" ht="17" customHeight="1" x14ac:dyDescent="0.2"/>
    <row r="646" ht="17" customHeight="1" x14ac:dyDescent="0.2"/>
    <row r="647" ht="17" customHeight="1" x14ac:dyDescent="0.2"/>
    <row r="648" ht="17" customHeight="1" x14ac:dyDescent="0.2"/>
    <row r="649" ht="17" customHeight="1" x14ac:dyDescent="0.2"/>
    <row r="650" ht="17" customHeight="1" x14ac:dyDescent="0.2"/>
    <row r="651" ht="17" customHeight="1" x14ac:dyDescent="0.2"/>
    <row r="652" ht="17" customHeight="1" x14ac:dyDescent="0.2"/>
    <row r="653" ht="22" customHeight="1" x14ac:dyDescent="0.2"/>
    <row r="654" ht="17" customHeight="1" x14ac:dyDescent="0.2"/>
    <row r="655" ht="17" customHeight="1" x14ac:dyDescent="0.2"/>
    <row r="656" ht="17" customHeight="1" x14ac:dyDescent="0.2"/>
    <row r="657" ht="17" customHeight="1" x14ac:dyDescent="0.2"/>
    <row r="658" ht="17" customHeight="1" x14ac:dyDescent="0.2"/>
    <row r="659" ht="22" customHeight="1" x14ac:dyDescent="0.2"/>
    <row r="660" ht="17" customHeight="1" x14ac:dyDescent="0.2"/>
    <row r="661" ht="17" customHeight="1" x14ac:dyDescent="0.2"/>
    <row r="662" ht="22" customHeight="1" x14ac:dyDescent="0.2"/>
    <row r="663" ht="17" customHeight="1" x14ac:dyDescent="0.2"/>
    <row r="664" ht="17" customHeight="1" x14ac:dyDescent="0.2"/>
    <row r="665" ht="22" customHeight="1" x14ac:dyDescent="0.2"/>
    <row r="666" ht="17" customHeight="1" x14ac:dyDescent="0.2"/>
    <row r="667" ht="22" customHeight="1" x14ac:dyDescent="0.2"/>
    <row r="668" ht="17" customHeight="1" x14ac:dyDescent="0.2"/>
    <row r="669" ht="17" customHeight="1" x14ac:dyDescent="0.2"/>
    <row r="670" ht="17" customHeight="1" x14ac:dyDescent="0.2"/>
    <row r="671" ht="17" customHeight="1" x14ac:dyDescent="0.2"/>
    <row r="672" ht="17" customHeight="1" x14ac:dyDescent="0.2"/>
    <row r="673" ht="17" customHeight="1" x14ac:dyDescent="0.2"/>
    <row r="674" ht="17" customHeight="1" x14ac:dyDescent="0.2"/>
    <row r="675" ht="17" customHeight="1" x14ac:dyDescent="0.2"/>
    <row r="676" ht="22" customHeight="1" x14ac:dyDescent="0.2"/>
    <row r="677" ht="17" customHeight="1" x14ac:dyDescent="0.2"/>
    <row r="678" ht="17" customHeight="1" x14ac:dyDescent="0.2"/>
    <row r="679" ht="17" customHeight="1" x14ac:dyDescent="0.2"/>
    <row r="680" ht="17" customHeight="1" x14ac:dyDescent="0.2"/>
    <row r="681" ht="17" customHeight="1" x14ac:dyDescent="0.2"/>
    <row r="682" ht="17" customHeight="1" x14ac:dyDescent="0.2"/>
    <row r="683" ht="17" customHeight="1" x14ac:dyDescent="0.2"/>
    <row r="684" ht="17" customHeight="1" x14ac:dyDescent="0.2"/>
    <row r="685" ht="17" customHeight="1" x14ac:dyDescent="0.2"/>
    <row r="686" ht="17" customHeight="1" x14ac:dyDescent="0.2"/>
    <row r="687" ht="22" customHeight="1" x14ac:dyDescent="0.2"/>
    <row r="688" ht="17" customHeight="1" x14ac:dyDescent="0.2"/>
    <row r="689" ht="17" customHeight="1" x14ac:dyDescent="0.2"/>
    <row r="690" ht="17" customHeight="1" x14ac:dyDescent="0.2"/>
    <row r="691" ht="17" customHeight="1" x14ac:dyDescent="0.2"/>
    <row r="692" ht="17" customHeight="1" x14ac:dyDescent="0.2"/>
    <row r="693" ht="17" customHeight="1" x14ac:dyDescent="0.2"/>
    <row r="694" ht="17" customHeight="1" x14ac:dyDescent="0.2"/>
    <row r="695" ht="22" customHeight="1" x14ac:dyDescent="0.2"/>
    <row r="696" ht="17" customHeight="1" x14ac:dyDescent="0.2"/>
    <row r="697" ht="17" customHeight="1" x14ac:dyDescent="0.2"/>
    <row r="698" ht="17" customHeight="1" x14ac:dyDescent="0.2"/>
    <row r="699" ht="22" customHeight="1" x14ac:dyDescent="0.2"/>
    <row r="700" ht="17" customHeight="1" x14ac:dyDescent="0.2"/>
    <row r="701" ht="17" customHeight="1" x14ac:dyDescent="0.2"/>
    <row r="702" ht="17" customHeight="1" x14ac:dyDescent="0.2"/>
    <row r="703" ht="17" customHeight="1" x14ac:dyDescent="0.2"/>
    <row r="704" ht="17" customHeight="1" x14ac:dyDescent="0.2"/>
    <row r="705" ht="22" customHeight="1" x14ac:dyDescent="0.2"/>
    <row r="706" ht="17" customHeight="1" x14ac:dyDescent="0.2"/>
    <row r="707" ht="17" customHeight="1" x14ac:dyDescent="0.2"/>
    <row r="708" ht="22" customHeight="1" x14ac:dyDescent="0.2"/>
    <row r="709" ht="17" customHeight="1" x14ac:dyDescent="0.2"/>
    <row r="710" ht="17" customHeight="1" x14ac:dyDescent="0.2"/>
    <row r="711" ht="17" customHeight="1" x14ac:dyDescent="0.2"/>
    <row r="712" ht="17" customHeight="1" x14ac:dyDescent="0.2"/>
    <row r="713" ht="17" customHeight="1" x14ac:dyDescent="0.2"/>
    <row r="714" ht="17" customHeight="1" x14ac:dyDescent="0.2"/>
    <row r="715" ht="17" customHeight="1" x14ac:dyDescent="0.2"/>
    <row r="716" ht="17" customHeight="1" x14ac:dyDescent="0.2"/>
    <row r="717" ht="22" customHeight="1" x14ac:dyDescent="0.2"/>
    <row r="718" ht="17" customHeight="1" x14ac:dyDescent="0.2"/>
    <row r="719" ht="17" customHeight="1" x14ac:dyDescent="0.2"/>
    <row r="720" ht="17" customHeight="1" x14ac:dyDescent="0.2"/>
    <row r="721" ht="17" customHeight="1" x14ac:dyDescent="0.2"/>
    <row r="722" ht="17" customHeight="1" x14ac:dyDescent="0.2"/>
    <row r="723" ht="17" customHeight="1" x14ac:dyDescent="0.2"/>
    <row r="724" ht="17" customHeight="1" x14ac:dyDescent="0.2"/>
    <row r="725" ht="17" customHeight="1" x14ac:dyDescent="0.2"/>
    <row r="726" ht="17" customHeight="1" x14ac:dyDescent="0.2"/>
    <row r="727" ht="17" customHeight="1" x14ac:dyDescent="0.2"/>
    <row r="728" ht="17" customHeight="1" x14ac:dyDescent="0.2"/>
    <row r="729" ht="17" customHeight="1" x14ac:dyDescent="0.2"/>
    <row r="730" ht="17" customHeight="1" x14ac:dyDescent="0.2"/>
    <row r="731" ht="17" customHeight="1" x14ac:dyDescent="0.2"/>
    <row r="732" ht="17" customHeight="1" x14ac:dyDescent="0.2"/>
    <row r="733" ht="22" customHeight="1" x14ac:dyDescent="0.2"/>
    <row r="734" ht="17" customHeight="1" x14ac:dyDescent="0.2"/>
    <row r="735" ht="17" customHeight="1" x14ac:dyDescent="0.2"/>
    <row r="736" ht="17" customHeight="1" x14ac:dyDescent="0.2"/>
    <row r="737" ht="17" customHeight="1" x14ac:dyDescent="0.2"/>
    <row r="738" ht="17" customHeight="1" x14ac:dyDescent="0.2"/>
    <row r="739" ht="17" customHeight="1" x14ac:dyDescent="0.2"/>
    <row r="740" ht="17" customHeight="1" x14ac:dyDescent="0.2"/>
    <row r="741" ht="17" customHeight="1" x14ac:dyDescent="0.2"/>
    <row r="742" ht="17" customHeight="1" x14ac:dyDescent="0.2"/>
    <row r="743" ht="17" customHeight="1" x14ac:dyDescent="0.2"/>
    <row r="744" ht="17" customHeight="1" x14ac:dyDescent="0.2"/>
    <row r="745" ht="17" customHeight="1" x14ac:dyDescent="0.2"/>
    <row r="746" ht="22" customHeight="1" x14ac:dyDescent="0.2"/>
    <row r="747" ht="17" customHeight="1" x14ac:dyDescent="0.2"/>
    <row r="748" ht="22" customHeight="1" x14ac:dyDescent="0.2"/>
    <row r="749" ht="17" customHeight="1" x14ac:dyDescent="0.2"/>
    <row r="750" ht="17" customHeight="1" x14ac:dyDescent="0.2"/>
    <row r="751" ht="17" customHeight="1" x14ac:dyDescent="0.2"/>
    <row r="752" ht="17" customHeight="1" x14ac:dyDescent="0.2"/>
    <row r="753" ht="22" customHeight="1" x14ac:dyDescent="0.2"/>
    <row r="754" ht="17" customHeight="1" x14ac:dyDescent="0.2"/>
    <row r="755" ht="17" customHeight="1" x14ac:dyDescent="0.2"/>
    <row r="756" ht="17" customHeight="1" x14ac:dyDescent="0.2"/>
    <row r="757" ht="17" customHeight="1" x14ac:dyDescent="0.2"/>
    <row r="758" ht="17" customHeight="1" x14ac:dyDescent="0.2"/>
    <row r="759" ht="17" customHeight="1" x14ac:dyDescent="0.2"/>
    <row r="760" ht="17" customHeight="1" x14ac:dyDescent="0.2"/>
    <row r="761" ht="17" customHeight="1" x14ac:dyDescent="0.2"/>
    <row r="762" ht="17" customHeight="1" x14ac:dyDescent="0.2"/>
    <row r="763" ht="22" customHeight="1" x14ac:dyDescent="0.2"/>
    <row r="764" ht="17" customHeight="1" x14ac:dyDescent="0.2"/>
    <row r="765" ht="17" customHeight="1" x14ac:dyDescent="0.2"/>
    <row r="766" ht="17" customHeight="1" x14ac:dyDescent="0.2"/>
    <row r="767" ht="17" customHeight="1" x14ac:dyDescent="0.2"/>
    <row r="768" ht="22" customHeight="1" x14ac:dyDescent="0.2"/>
    <row r="769" ht="17" customHeight="1" x14ac:dyDescent="0.2"/>
    <row r="770" ht="17" customHeight="1" x14ac:dyDescent="0.2"/>
    <row r="771" ht="17" customHeight="1" x14ac:dyDescent="0.2"/>
    <row r="772" ht="17" customHeight="1" x14ac:dyDescent="0.2"/>
    <row r="773" ht="17" customHeight="1" x14ac:dyDescent="0.2"/>
    <row r="774" ht="17" customHeight="1" x14ac:dyDescent="0.2"/>
    <row r="775" ht="17" customHeight="1" x14ac:dyDescent="0.2"/>
    <row r="776" ht="17" customHeight="1" x14ac:dyDescent="0.2"/>
    <row r="777" ht="22" customHeight="1" x14ac:dyDescent="0.2"/>
    <row r="778" ht="17" customHeight="1" x14ac:dyDescent="0.2"/>
    <row r="779" ht="17" customHeight="1" x14ac:dyDescent="0.2"/>
    <row r="780" ht="17" customHeight="1" x14ac:dyDescent="0.2"/>
    <row r="781" ht="17" customHeight="1" x14ac:dyDescent="0.2"/>
    <row r="782" ht="17" customHeight="1" x14ac:dyDescent="0.2"/>
    <row r="783" ht="22" customHeight="1" x14ac:dyDescent="0.2"/>
    <row r="784" ht="17" customHeight="1" x14ac:dyDescent="0.2"/>
    <row r="785" ht="17" customHeight="1" x14ac:dyDescent="0.2"/>
    <row r="786" ht="17" customHeight="1" x14ac:dyDescent="0.2"/>
    <row r="787" ht="17" customHeight="1" x14ac:dyDescent="0.2"/>
    <row r="788" ht="17" customHeight="1" x14ac:dyDescent="0.2"/>
    <row r="789" ht="17" customHeight="1" x14ac:dyDescent="0.2"/>
    <row r="790" ht="17" customHeight="1" x14ac:dyDescent="0.2"/>
    <row r="791" ht="17" customHeight="1" x14ac:dyDescent="0.2"/>
    <row r="792" ht="17" customHeight="1" x14ac:dyDescent="0.2"/>
    <row r="793" ht="17" customHeight="1" x14ac:dyDescent="0.2"/>
    <row r="794" ht="17" customHeight="1" x14ac:dyDescent="0.2"/>
    <row r="795" ht="17" customHeight="1" x14ac:dyDescent="0.2"/>
    <row r="796" ht="22" customHeight="1" x14ac:dyDescent="0.2"/>
    <row r="797" ht="17" customHeight="1" x14ac:dyDescent="0.2"/>
    <row r="798" ht="17" customHeight="1" x14ac:dyDescent="0.2"/>
    <row r="799" ht="22" customHeight="1" x14ac:dyDescent="0.2"/>
    <row r="800" ht="17" customHeight="1" x14ac:dyDescent="0.2"/>
    <row r="801" ht="17" customHeight="1" x14ac:dyDescent="0.2"/>
    <row r="802" ht="17" customHeight="1" x14ac:dyDescent="0.2"/>
    <row r="803" ht="17" customHeight="1" x14ac:dyDescent="0.2"/>
    <row r="804" ht="17" customHeight="1" x14ac:dyDescent="0.2"/>
    <row r="805" ht="17" customHeight="1" x14ac:dyDescent="0.2"/>
    <row r="806" ht="17" customHeight="1" x14ac:dyDescent="0.2"/>
    <row r="807" ht="17" customHeight="1" x14ac:dyDescent="0.2"/>
    <row r="808" ht="22" customHeight="1" x14ac:dyDescent="0.2"/>
    <row r="809" ht="17" customHeight="1" x14ac:dyDescent="0.2"/>
    <row r="810" ht="17" customHeight="1" x14ac:dyDescent="0.2"/>
    <row r="811" ht="22" customHeight="1" x14ac:dyDescent="0.2"/>
    <row r="812" ht="17" customHeight="1" x14ac:dyDescent="0.2"/>
    <row r="813" ht="22" customHeight="1" x14ac:dyDescent="0.2"/>
    <row r="814" ht="17" customHeight="1" x14ac:dyDescent="0.2"/>
    <row r="815" ht="17" customHeight="1" x14ac:dyDescent="0.2"/>
    <row r="817" ht="26" customHeight="1" x14ac:dyDescent="0.2"/>
    <row r="818" ht="26" customHeight="1" x14ac:dyDescent="0.2"/>
    <row r="819" ht="26" customHeight="1" x14ac:dyDescent="0.2"/>
    <row r="822" ht="18" customHeight="1" x14ac:dyDescent="0.2"/>
    <row r="823" ht="18" customHeight="1" x14ac:dyDescent="0.2"/>
    <row r="824" ht="18" customHeight="1" x14ac:dyDescent="0.2"/>
    <row r="825" ht="18" customHeight="1" x14ac:dyDescent="0.2"/>
    <row r="826" ht="18" customHeight="1" x14ac:dyDescent="0.2"/>
  </sheetData>
  <sheetProtection sort="0" autoFilter="0"/>
  <mergeCells count="2">
    <mergeCell ref="A1:L1"/>
    <mergeCell ref="A2:L2"/>
  </mergeCells>
  <dataValidations count="1">
    <dataValidation type="list" allowBlank="1" sqref="D829:D5016" xr:uid="{00000000-0002-0000-0100-000000000000}">
      <formula1>"Takeoff,RFQ,Allowance,Price List,Fixed Price"</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E40AF"/>
  </sheetPr>
  <dimension ref="A1:G126"/>
  <sheetViews>
    <sheetView showGridLines="0" tabSelected="1" workbookViewId="0">
      <pane ySplit="3" topLeftCell="A4" activePane="bottomLeft" state="frozen"/>
      <selection pane="bottomLeft" activeCell="B24" sqref="B24"/>
    </sheetView>
  </sheetViews>
  <sheetFormatPr baseColWidth="10" defaultColWidth="8.83203125" defaultRowHeight="15" x14ac:dyDescent="0.2"/>
  <cols>
    <col min="1" max="1" width="47.5" customWidth="1"/>
    <col min="2" max="4" width="21" customWidth="1"/>
    <col min="5" max="5" width="17.1640625" customWidth="1"/>
    <col min="6" max="6" width="22.83203125" customWidth="1"/>
  </cols>
  <sheetData>
    <row r="1" spans="1:7" ht="42" customHeight="1" x14ac:dyDescent="0.2">
      <c r="A1" s="101" t="s">
        <v>817</v>
      </c>
      <c r="B1" s="109"/>
      <c r="C1" s="109"/>
      <c r="D1" s="109"/>
      <c r="E1" s="109"/>
      <c r="F1" s="109"/>
    </row>
    <row r="2" spans="1:7" ht="6" customHeight="1" x14ac:dyDescent="0.2">
      <c r="A2" s="108"/>
      <c r="B2" s="108"/>
      <c r="C2" s="108"/>
      <c r="D2" s="108"/>
      <c r="E2" s="108"/>
      <c r="F2" s="108"/>
    </row>
    <row r="3" spans="1:7" s="1" customFormat="1" ht="36" customHeight="1" x14ac:dyDescent="0.2">
      <c r="A3" s="49" t="s">
        <v>195</v>
      </c>
      <c r="B3" s="49" t="s">
        <v>818</v>
      </c>
      <c r="C3" s="49" t="s">
        <v>819</v>
      </c>
      <c r="D3" s="49" t="s">
        <v>820</v>
      </c>
      <c r="E3" s="49" t="s">
        <v>821</v>
      </c>
      <c r="F3" s="49" t="s">
        <v>822</v>
      </c>
      <c r="G3"/>
    </row>
    <row r="4" spans="1:7" ht="21.75" customHeight="1" x14ac:dyDescent="0.2">
      <c r="A4" s="50" t="s">
        <v>823</v>
      </c>
      <c r="B4" s="51" cm="1">
        <f t="array" ref="B4">SUMPRODUCT(('Cost Estimate'!D6:D7="Takeoff")*('Cost Estimate'!I6:I7))</f>
        <v>0</v>
      </c>
      <c r="C4" s="51" cm="1">
        <f t="array" ref="C4">SUMPRODUCT(('Cost Estimate'!D6:D7="RFQ")*('Cost Estimate'!I6:I7))</f>
        <v>0</v>
      </c>
      <c r="D4" s="51">
        <f>SUM('Cost Estimate'!I6:I7)-B4-C4</f>
        <v>7500</v>
      </c>
      <c r="E4" s="51">
        <f t="shared" ref="E4:E41" si="0">(B4+C4+D4)*0.1</f>
        <v>750</v>
      </c>
      <c r="F4" s="52">
        <f t="shared" ref="F4:F41" si="1">B4+C4+D4+E4</f>
        <v>8250</v>
      </c>
    </row>
    <row r="5" spans="1:7" ht="21.75" customHeight="1" x14ac:dyDescent="0.2">
      <c r="A5" s="53" t="s">
        <v>824</v>
      </c>
      <c r="B5" s="45" cm="1">
        <f t="array" ref="B5">SUMPRODUCT(('Cost Estimate'!D9:D55="Takeoff")*('Cost Estimate'!I9:I55))</f>
        <v>0</v>
      </c>
      <c r="C5" s="45" cm="1">
        <f t="array" ref="C5">SUMPRODUCT(('Cost Estimate'!D9:D55="RFQ")*('Cost Estimate'!I9:I55))</f>
        <v>0</v>
      </c>
      <c r="D5" s="45">
        <f>SUM('Cost Estimate'!I9:I55)-B5-C5</f>
        <v>25094</v>
      </c>
      <c r="E5" s="45">
        <f t="shared" si="0"/>
        <v>2509.4</v>
      </c>
      <c r="F5" s="54">
        <f t="shared" si="1"/>
        <v>27603.4</v>
      </c>
    </row>
    <row r="6" spans="1:7" ht="21.75" customHeight="1" x14ac:dyDescent="0.2">
      <c r="A6" s="53" t="s">
        <v>825</v>
      </c>
      <c r="B6" s="45" cm="1">
        <f t="array" ref="B6">SUMPRODUCT(('Cost Estimate'!D57:D71="Takeoff")*('Cost Estimate'!I57:I71))</f>
        <v>0</v>
      </c>
      <c r="C6" s="45" cm="1">
        <f t="array" ref="C6">SUMPRODUCT(('Cost Estimate'!D57:D71="RFQ")*('Cost Estimate'!I57:I71))</f>
        <v>0</v>
      </c>
      <c r="D6" s="45">
        <f>SUM('Cost Estimate'!I57:I71)-B6-C6</f>
        <v>7716</v>
      </c>
      <c r="E6" s="45">
        <f t="shared" si="0"/>
        <v>771.6</v>
      </c>
      <c r="F6" s="54">
        <f t="shared" si="1"/>
        <v>8487.6</v>
      </c>
    </row>
    <row r="7" spans="1:7" ht="21.75" customHeight="1" x14ac:dyDescent="0.2">
      <c r="A7" s="53" t="s">
        <v>826</v>
      </c>
      <c r="B7" s="45" cm="1">
        <f t="array" ref="B7">SUMPRODUCT(('Cost Estimate'!D73:D75="Takeoff")*('Cost Estimate'!I73:I75))</f>
        <v>0</v>
      </c>
      <c r="C7" s="45" cm="1">
        <f t="array" ref="C7">SUMPRODUCT(('Cost Estimate'!D73:D75="RFQ")*('Cost Estimate'!I73:I75))</f>
        <v>0</v>
      </c>
      <c r="D7" s="45">
        <f>SUM('Cost Estimate'!I73:I75)-B7-C7</f>
        <v>0</v>
      </c>
      <c r="E7" s="45">
        <f t="shared" si="0"/>
        <v>0</v>
      </c>
      <c r="F7" s="54">
        <f t="shared" si="1"/>
        <v>0</v>
      </c>
    </row>
    <row r="8" spans="1:7" ht="21.75" customHeight="1" x14ac:dyDescent="0.2">
      <c r="A8" s="53" t="s">
        <v>827</v>
      </c>
      <c r="B8" s="45" cm="1">
        <f t="array" ref="B8">SUMPRODUCT(('Cost Estimate'!D77:D100="Takeoff")*('Cost Estimate'!I77:I100))</f>
        <v>14381</v>
      </c>
      <c r="C8" s="45" cm="1">
        <f t="array" ref="C8">SUMPRODUCT(('Cost Estimate'!D77:D100="RFQ")*('Cost Estimate'!I77:I100))</f>
        <v>0</v>
      </c>
      <c r="D8" s="45">
        <f>SUM('Cost Estimate'!I77:I100)-B8-C8</f>
        <v>2605</v>
      </c>
      <c r="E8" s="45">
        <f t="shared" si="0"/>
        <v>1698.6000000000001</v>
      </c>
      <c r="F8" s="54">
        <f t="shared" si="1"/>
        <v>18684.599999999999</v>
      </c>
    </row>
    <row r="9" spans="1:7" ht="21.75" customHeight="1" x14ac:dyDescent="0.2">
      <c r="A9" s="53" t="s">
        <v>828</v>
      </c>
      <c r="B9" s="45" cm="1">
        <f t="array" ref="B9">SUMPRODUCT(('Cost Estimate'!D102:D103="Takeoff")*('Cost Estimate'!I102:I103))</f>
        <v>0</v>
      </c>
      <c r="C9" s="45" cm="1">
        <f t="array" ref="C9">SUMPRODUCT(('Cost Estimate'!D102:D103="RFQ")*('Cost Estimate'!I102:I103))</f>
        <v>0</v>
      </c>
      <c r="D9" s="45">
        <f>SUM('Cost Estimate'!I102:I103)-B9-C9</f>
        <v>0</v>
      </c>
      <c r="E9" s="45">
        <f t="shared" si="0"/>
        <v>0</v>
      </c>
      <c r="F9" s="54">
        <f t="shared" si="1"/>
        <v>0</v>
      </c>
    </row>
    <row r="10" spans="1:7" ht="21.75" customHeight="1" x14ac:dyDescent="0.2">
      <c r="A10" s="53" t="s">
        <v>829</v>
      </c>
      <c r="B10" s="45" cm="1">
        <f t="array" ref="B10">SUMPRODUCT(('Cost Estimate'!D105:D114="Takeoff")*('Cost Estimate'!I105:I114))</f>
        <v>950</v>
      </c>
      <c r="C10" s="45" cm="1">
        <f t="array" ref="C10">SUMPRODUCT(('Cost Estimate'!D105:D114="RFQ")*('Cost Estimate'!I105:I114))</f>
        <v>0</v>
      </c>
      <c r="D10" s="45">
        <f>SUM('Cost Estimate'!I105:I114)-B10-C10</f>
        <v>1500</v>
      </c>
      <c r="E10" s="45">
        <f t="shared" si="0"/>
        <v>245</v>
      </c>
      <c r="F10" s="54">
        <f t="shared" si="1"/>
        <v>2695</v>
      </c>
    </row>
    <row r="11" spans="1:7" ht="21.75" customHeight="1" x14ac:dyDescent="0.2">
      <c r="A11" s="53" t="s">
        <v>830</v>
      </c>
      <c r="B11" s="45" cm="1">
        <f t="array" ref="B11">SUMPRODUCT(('Cost Estimate'!D116:D116="Takeoff")*('Cost Estimate'!I116:I116))</f>
        <v>0</v>
      </c>
      <c r="C11" s="45" cm="1">
        <f t="array" ref="C11">SUMPRODUCT(('Cost Estimate'!D116:D116="RFQ")*('Cost Estimate'!I116:I116))</f>
        <v>0</v>
      </c>
      <c r="D11" s="45">
        <f>SUM('Cost Estimate'!I116:I116)-B11-C11</f>
        <v>0</v>
      </c>
      <c r="E11" s="45">
        <f t="shared" si="0"/>
        <v>0</v>
      </c>
      <c r="F11" s="54">
        <f t="shared" si="1"/>
        <v>0</v>
      </c>
    </row>
    <row r="12" spans="1:7" ht="21.75" customHeight="1" x14ac:dyDescent="0.2">
      <c r="A12" s="53" t="s">
        <v>831</v>
      </c>
      <c r="B12" s="45" cm="1">
        <f t="array" ref="B12">SUMPRODUCT(('Cost Estimate'!D118:D138="Takeoff")*('Cost Estimate'!I118:I138))</f>
        <v>188403.4</v>
      </c>
      <c r="C12" s="45" cm="1">
        <f t="array" ref="C12">SUMPRODUCT(('Cost Estimate'!D118:D138="RFQ")*('Cost Estimate'!I118:I138))</f>
        <v>0</v>
      </c>
      <c r="D12" s="45">
        <f>SUM('Cost Estimate'!I118:I138)-B12-C12</f>
        <v>0</v>
      </c>
      <c r="E12" s="45">
        <f t="shared" si="0"/>
        <v>18840.34</v>
      </c>
      <c r="F12" s="54">
        <f t="shared" si="1"/>
        <v>207243.74</v>
      </c>
    </row>
    <row r="13" spans="1:7" ht="21.75" customHeight="1" x14ac:dyDescent="0.2">
      <c r="A13" s="53" t="s">
        <v>832</v>
      </c>
      <c r="B13" s="45" cm="1">
        <f t="array" ref="B13">SUMPRODUCT(('Cost Estimate'!D140:D155="Takeoff")*('Cost Estimate'!I140:I155))</f>
        <v>19598</v>
      </c>
      <c r="C13" s="45" cm="1">
        <f t="array" ref="C13">SUMPRODUCT(('Cost Estimate'!D140:D155="RFQ")*('Cost Estimate'!I140:I155))</f>
        <v>55000</v>
      </c>
      <c r="D13" s="45">
        <f>SUM('Cost Estimate'!I140:I155)-B13-C13</f>
        <v>0</v>
      </c>
      <c r="E13" s="45">
        <f t="shared" si="0"/>
        <v>7459.8</v>
      </c>
      <c r="F13" s="54">
        <f t="shared" si="1"/>
        <v>82057.8</v>
      </c>
    </row>
    <row r="14" spans="1:7" ht="21.75" customHeight="1" x14ac:dyDescent="0.2">
      <c r="A14" s="53" t="s">
        <v>833</v>
      </c>
      <c r="B14" s="45" cm="1">
        <f t="array" ref="B14">SUMPRODUCT(('Cost Estimate'!D157:D175="Takeoff")*('Cost Estimate'!I157:I175))</f>
        <v>122190</v>
      </c>
      <c r="C14" s="45" cm="1">
        <f t="array" ref="C14">SUMPRODUCT(('Cost Estimate'!D157:D175="RFQ")*('Cost Estimate'!I157:I175))</f>
        <v>0</v>
      </c>
      <c r="D14" s="45">
        <f>SUM('Cost Estimate'!I157:I175)-B14-C14</f>
        <v>0</v>
      </c>
      <c r="E14" s="45">
        <f t="shared" si="0"/>
        <v>12219</v>
      </c>
      <c r="F14" s="54">
        <f t="shared" si="1"/>
        <v>134409</v>
      </c>
    </row>
    <row r="15" spans="1:7" ht="21.75" customHeight="1" x14ac:dyDescent="0.2">
      <c r="A15" s="53" t="s">
        <v>834</v>
      </c>
      <c r="B15" s="45" cm="1">
        <f t="array" ref="B15">SUMPRODUCT(('Cost Estimate'!D177:D191="Takeoff")*('Cost Estimate'!I177:I191))</f>
        <v>13309</v>
      </c>
      <c r="C15" s="45" cm="1">
        <f t="array" ref="C15">SUMPRODUCT(('Cost Estimate'!D177:D191="RFQ")*('Cost Estimate'!I177:I191))</f>
        <v>0</v>
      </c>
      <c r="D15" s="45">
        <f>SUM('Cost Estimate'!I177:I191)-B15-C15</f>
        <v>0</v>
      </c>
      <c r="E15" s="45">
        <f t="shared" si="0"/>
        <v>1330.9</v>
      </c>
      <c r="F15" s="54">
        <f t="shared" si="1"/>
        <v>14639.9</v>
      </c>
    </row>
    <row r="16" spans="1:7" ht="21.75" customHeight="1" x14ac:dyDescent="0.2">
      <c r="A16" s="53" t="s">
        <v>835</v>
      </c>
      <c r="B16" s="45" cm="1">
        <f t="array" ref="B16">SUMPRODUCT(('Cost Estimate'!D193:D197="Takeoff")*('Cost Estimate'!I193:I197))</f>
        <v>6080</v>
      </c>
      <c r="C16" s="45" cm="1">
        <f t="array" ref="C16">SUMPRODUCT(('Cost Estimate'!D193:D197="RFQ")*('Cost Estimate'!I193:I197))</f>
        <v>0</v>
      </c>
      <c r="D16" s="45">
        <f>SUM('Cost Estimate'!I193:I197)-B16-C16</f>
        <v>0</v>
      </c>
      <c r="E16" s="45">
        <f t="shared" si="0"/>
        <v>608</v>
      </c>
      <c r="F16" s="54">
        <f t="shared" si="1"/>
        <v>6688</v>
      </c>
    </row>
    <row r="17" spans="1:6" ht="21.75" customHeight="1" x14ac:dyDescent="0.2">
      <c r="A17" s="53" t="s">
        <v>836</v>
      </c>
      <c r="B17" s="45" cm="1">
        <f t="array" ref="B17">SUMPRODUCT(('Cost Estimate'!D199:D212="Takeoff")*('Cost Estimate'!I199:I212))</f>
        <v>13480</v>
      </c>
      <c r="C17" s="45" cm="1">
        <f t="array" ref="C17">SUMPRODUCT(('Cost Estimate'!D199:D212="RFQ")*('Cost Estimate'!I199:I212))</f>
        <v>25880</v>
      </c>
      <c r="D17" s="45">
        <f>SUM('Cost Estimate'!I199:I212)-B17-C17</f>
        <v>0</v>
      </c>
      <c r="E17" s="45">
        <f t="shared" si="0"/>
        <v>3936</v>
      </c>
      <c r="F17" s="54">
        <f t="shared" si="1"/>
        <v>43296</v>
      </c>
    </row>
    <row r="18" spans="1:6" ht="21.75" customHeight="1" x14ac:dyDescent="0.2">
      <c r="A18" s="53" t="s">
        <v>837</v>
      </c>
      <c r="B18" s="45" cm="1">
        <f t="array" ref="B18">SUMPRODUCT(('Cost Estimate'!D214:D233="Takeoff")*('Cost Estimate'!I214:I233))</f>
        <v>9250</v>
      </c>
      <c r="C18" s="45" cm="1">
        <f t="array" ref="C18">SUMPRODUCT(('Cost Estimate'!D214:D233="RFQ")*('Cost Estimate'!I214:I233))</f>
        <v>10000</v>
      </c>
      <c r="D18" s="45">
        <f>SUM('Cost Estimate'!I214:I233)-B18-C18</f>
        <v>0</v>
      </c>
      <c r="E18" s="45">
        <f t="shared" si="0"/>
        <v>1925</v>
      </c>
      <c r="F18" s="54">
        <f t="shared" si="1"/>
        <v>21175</v>
      </c>
    </row>
    <row r="19" spans="1:6" ht="21.75" customHeight="1" x14ac:dyDescent="0.2">
      <c r="A19" s="53" t="s">
        <v>838</v>
      </c>
      <c r="B19" s="45" cm="1">
        <f t="array" ref="B19">SUMPRODUCT(('Cost Estimate'!D235:D243="Takeoff")*('Cost Estimate'!I235:I243))</f>
        <v>1600</v>
      </c>
      <c r="C19" s="45" cm="1">
        <f t="array" ref="C19">SUMPRODUCT(('Cost Estimate'!D235:D243="RFQ")*('Cost Estimate'!I235:I243))</f>
        <v>10200</v>
      </c>
      <c r="D19" s="45">
        <f>SUM('Cost Estimate'!I235:I243)-B19-C19</f>
        <v>300</v>
      </c>
      <c r="E19" s="45">
        <f t="shared" si="0"/>
        <v>1210</v>
      </c>
      <c r="F19" s="54">
        <f t="shared" si="1"/>
        <v>13310</v>
      </c>
    </row>
    <row r="20" spans="1:6" ht="21.75" customHeight="1" x14ac:dyDescent="0.2">
      <c r="A20" s="53" t="s">
        <v>839</v>
      </c>
      <c r="B20" s="45" cm="1">
        <f t="array" ref="B20">SUMPRODUCT(('Cost Estimate'!D245:D246="Takeoff")*('Cost Estimate'!I245:I246))</f>
        <v>1050</v>
      </c>
      <c r="C20" s="45" cm="1">
        <f t="array" ref="C20">SUMPRODUCT(('Cost Estimate'!D245:D246="RFQ")*('Cost Estimate'!I245:I246))</f>
        <v>0</v>
      </c>
      <c r="D20" s="45">
        <f>SUM('Cost Estimate'!I245:I246)-B20-C20</f>
        <v>250</v>
      </c>
      <c r="E20" s="45">
        <f t="shared" si="0"/>
        <v>130</v>
      </c>
      <c r="F20" s="54">
        <f t="shared" si="1"/>
        <v>1430</v>
      </c>
    </row>
    <row r="21" spans="1:6" ht="21.75" customHeight="1" x14ac:dyDescent="0.2">
      <c r="A21" s="53" t="s">
        <v>840</v>
      </c>
      <c r="B21" s="45" cm="1">
        <f t="array" ref="B21">SUMPRODUCT(('Cost Estimate'!D248:D249="Takeoff")*('Cost Estimate'!I248:I249))</f>
        <v>0</v>
      </c>
      <c r="C21" s="45" cm="1">
        <f t="array" ref="C21">SUMPRODUCT(('Cost Estimate'!D248:D249="RFQ")*('Cost Estimate'!I248:I249))</f>
        <v>21000</v>
      </c>
      <c r="D21" s="45">
        <f>SUM('Cost Estimate'!I248:I249)-B21-C21</f>
        <v>0</v>
      </c>
      <c r="E21" s="45">
        <f t="shared" si="0"/>
        <v>2100</v>
      </c>
      <c r="F21" s="54">
        <f t="shared" si="1"/>
        <v>23100</v>
      </c>
    </row>
    <row r="22" spans="1:6" ht="21.75" customHeight="1" x14ac:dyDescent="0.2">
      <c r="A22" s="53" t="s">
        <v>841</v>
      </c>
      <c r="B22" s="45" cm="1">
        <f t="array" ref="B22">SUMPRODUCT(('Cost Estimate'!D251:D253="Takeoff")*('Cost Estimate'!I251:I253))</f>
        <v>3327.5</v>
      </c>
      <c r="C22" s="45" cm="1">
        <f t="array" ref="C22">SUMPRODUCT(('Cost Estimate'!D251:D253="RFQ")*('Cost Estimate'!I251:I253))</f>
        <v>0</v>
      </c>
      <c r="D22" s="45">
        <f>SUM('Cost Estimate'!I251:I253)-B22-C22</f>
        <v>0</v>
      </c>
      <c r="E22" s="45">
        <f t="shared" si="0"/>
        <v>332.75</v>
      </c>
      <c r="F22" s="54">
        <f t="shared" si="1"/>
        <v>3660.25</v>
      </c>
    </row>
    <row r="23" spans="1:6" ht="21.75" customHeight="1" x14ac:dyDescent="0.2">
      <c r="A23" s="53" t="s">
        <v>842</v>
      </c>
      <c r="B23" s="45" cm="1">
        <f t="array" ref="B23">SUMPRODUCT(('Cost Estimate'!D255:D259="Takeoff")*('Cost Estimate'!I255:I259))</f>
        <v>14516</v>
      </c>
      <c r="C23" s="45" cm="1">
        <f t="array" ref="C23">SUMPRODUCT(('Cost Estimate'!D255:D259="RFQ")*('Cost Estimate'!I255:I259))</f>
        <v>0</v>
      </c>
      <c r="D23" s="45">
        <f>SUM('Cost Estimate'!I255:I259)-B23-C23</f>
        <v>0</v>
      </c>
      <c r="E23" s="45">
        <f t="shared" si="0"/>
        <v>1451.6000000000001</v>
      </c>
      <c r="F23" s="54">
        <f t="shared" si="1"/>
        <v>15967.6</v>
      </c>
    </row>
    <row r="24" spans="1:6" ht="21.75" customHeight="1" x14ac:dyDescent="0.2">
      <c r="A24" s="53" t="s">
        <v>843</v>
      </c>
      <c r="B24" s="45" cm="1">
        <f t="array" ref="B24">SUMPRODUCT(('Cost Estimate'!D261:D267="Takeoff")*('Cost Estimate'!I261:I267))</f>
        <v>3270</v>
      </c>
      <c r="C24" s="45" cm="1">
        <f t="array" ref="C24">SUMPRODUCT(('Cost Estimate'!D261:D267="RFQ")*('Cost Estimate'!I261:I267))</f>
        <v>0</v>
      </c>
      <c r="D24" s="45">
        <f>SUM('Cost Estimate'!I261:I267)-B24-C24</f>
        <v>0</v>
      </c>
      <c r="E24" s="45">
        <f t="shared" si="0"/>
        <v>327</v>
      </c>
      <c r="F24" s="54">
        <f t="shared" si="1"/>
        <v>3597</v>
      </c>
    </row>
    <row r="25" spans="1:6" ht="21.75" customHeight="1" x14ac:dyDescent="0.2">
      <c r="A25" s="53" t="s">
        <v>844</v>
      </c>
      <c r="B25" s="45" cm="1">
        <f t="array" ref="B25">SUMPRODUCT(('Cost Estimate'!D269:D274="Takeoff")*('Cost Estimate'!I269:I274))</f>
        <v>12360</v>
      </c>
      <c r="C25" s="45" cm="1">
        <f t="array" ref="C25">SUMPRODUCT(('Cost Estimate'!D269:D274="RFQ")*('Cost Estimate'!I269:I274))</f>
        <v>0</v>
      </c>
      <c r="D25" s="45">
        <f>SUM('Cost Estimate'!I269:I274)-B25-C25</f>
        <v>0</v>
      </c>
      <c r="E25" s="45">
        <f t="shared" si="0"/>
        <v>1236</v>
      </c>
      <c r="F25" s="54">
        <f t="shared" si="1"/>
        <v>13596</v>
      </c>
    </row>
    <row r="26" spans="1:6" ht="21.75" customHeight="1" x14ac:dyDescent="0.2">
      <c r="A26" s="53" t="s">
        <v>845</v>
      </c>
      <c r="B26" s="45" cm="1">
        <f t="array" ref="B26">SUMPRODUCT(('Cost Estimate'!D276:D281="Takeoff")*('Cost Estimate'!I276:I281))</f>
        <v>0</v>
      </c>
      <c r="C26" s="45" cm="1">
        <f t="array" ref="C26">SUMPRODUCT(('Cost Estimate'!D276:D281="RFQ")*('Cost Estimate'!I276:I281))</f>
        <v>7000</v>
      </c>
      <c r="D26" s="45">
        <f>SUM('Cost Estimate'!I276:I281)-B26-C26</f>
        <v>0</v>
      </c>
      <c r="E26" s="45">
        <f t="shared" si="0"/>
        <v>700</v>
      </c>
      <c r="F26" s="54">
        <f t="shared" si="1"/>
        <v>7700</v>
      </c>
    </row>
    <row r="27" spans="1:6" ht="21.75" customHeight="1" x14ac:dyDescent="0.2">
      <c r="A27" s="53" t="s">
        <v>846</v>
      </c>
      <c r="B27" s="45" cm="1">
        <f t="array" ref="B27">SUMPRODUCT(('Cost Estimate'!D283:D294="Takeoff")*('Cost Estimate'!I283:I294))</f>
        <v>0</v>
      </c>
      <c r="C27" s="45" cm="1">
        <f t="array" ref="C27">SUMPRODUCT(('Cost Estimate'!D283:D294="RFQ")*('Cost Estimate'!I283:I294))</f>
        <v>22100</v>
      </c>
      <c r="D27" s="45">
        <f>SUM('Cost Estimate'!I283:I294)-B27-C27</f>
        <v>2500</v>
      </c>
      <c r="E27" s="45">
        <f t="shared" si="0"/>
        <v>2460</v>
      </c>
      <c r="F27" s="54">
        <f t="shared" si="1"/>
        <v>27060</v>
      </c>
    </row>
    <row r="28" spans="1:6" ht="21.75" customHeight="1" x14ac:dyDescent="0.2">
      <c r="A28" s="53" t="s">
        <v>847</v>
      </c>
      <c r="B28" s="45" cm="1">
        <f t="array" ref="B28">SUMPRODUCT(('Cost Estimate'!D296:D296="Takeoff")*('Cost Estimate'!I296:I296))</f>
        <v>0</v>
      </c>
      <c r="C28" s="45" cm="1">
        <f t="array" ref="C28">SUMPRODUCT(('Cost Estimate'!D296:D296="RFQ")*('Cost Estimate'!I296:I296))</f>
        <v>0</v>
      </c>
      <c r="D28" s="45">
        <f>SUM('Cost Estimate'!I296:I296)-B28-C28</f>
        <v>0</v>
      </c>
      <c r="E28" s="45">
        <f t="shared" si="0"/>
        <v>0</v>
      </c>
      <c r="F28" s="54">
        <f t="shared" si="1"/>
        <v>0</v>
      </c>
    </row>
    <row r="29" spans="1:6" ht="21.75" customHeight="1" x14ac:dyDescent="0.2">
      <c r="A29" s="53" t="s">
        <v>848</v>
      </c>
      <c r="B29" s="45" cm="1">
        <f t="array" ref="B29">SUMPRODUCT(('Cost Estimate'!D298:D304="Takeoff")*('Cost Estimate'!I298:I304))</f>
        <v>2125</v>
      </c>
      <c r="C29" s="45" cm="1">
        <f t="array" ref="C29">SUMPRODUCT(('Cost Estimate'!D298:D304="RFQ")*('Cost Estimate'!I298:I304))</f>
        <v>0</v>
      </c>
      <c r="D29" s="45">
        <f>SUM('Cost Estimate'!I298:I304)-B29-C29</f>
        <v>0</v>
      </c>
      <c r="E29" s="45">
        <f t="shared" si="0"/>
        <v>212.5</v>
      </c>
      <c r="F29" s="54">
        <f t="shared" si="1"/>
        <v>2337.5</v>
      </c>
    </row>
    <row r="30" spans="1:6" ht="21.75" customHeight="1" x14ac:dyDescent="0.2">
      <c r="A30" s="53" t="s">
        <v>849</v>
      </c>
      <c r="B30" s="45" cm="1">
        <f t="array" ref="B30">SUMPRODUCT(('Cost Estimate'!D306:D315="Takeoff")*('Cost Estimate'!I306:I315))</f>
        <v>12450</v>
      </c>
      <c r="C30" s="45" cm="1">
        <f t="array" ref="C30">SUMPRODUCT(('Cost Estimate'!D306:D315="RFQ")*('Cost Estimate'!I306:I315))</f>
        <v>2400</v>
      </c>
      <c r="D30" s="45">
        <f>SUM('Cost Estimate'!I306:I315)-B30-C30</f>
        <v>0</v>
      </c>
      <c r="E30" s="45">
        <f t="shared" si="0"/>
        <v>1485</v>
      </c>
      <c r="F30" s="54">
        <f t="shared" si="1"/>
        <v>16335</v>
      </c>
    </row>
    <row r="31" spans="1:6" ht="21.75" customHeight="1" x14ac:dyDescent="0.2">
      <c r="A31" s="53" t="s">
        <v>850</v>
      </c>
      <c r="B31" s="45" cm="1">
        <f t="array" ref="B31">SUMPRODUCT(('Cost Estimate'!D317:D318="Takeoff")*('Cost Estimate'!I317:I318))</f>
        <v>0</v>
      </c>
      <c r="C31" s="45" cm="1">
        <f t="array" ref="C31">SUMPRODUCT(('Cost Estimate'!D317:D318="RFQ")*('Cost Estimate'!I317:I318))</f>
        <v>0</v>
      </c>
      <c r="D31" s="45">
        <f>SUM('Cost Estimate'!I317:I318)-B31-C31</f>
        <v>0</v>
      </c>
      <c r="E31" s="45">
        <f t="shared" si="0"/>
        <v>0</v>
      </c>
      <c r="F31" s="54">
        <f t="shared" si="1"/>
        <v>0</v>
      </c>
    </row>
    <row r="32" spans="1:6" ht="21.75" customHeight="1" x14ac:dyDescent="0.2">
      <c r="A32" s="53" t="s">
        <v>851</v>
      </c>
      <c r="B32" s="45" cm="1">
        <f t="array" ref="B32">SUMPRODUCT(('Cost Estimate'!D320:D325="Takeoff")*('Cost Estimate'!I320:I325))</f>
        <v>13640</v>
      </c>
      <c r="C32" s="45" cm="1">
        <f t="array" ref="C32">SUMPRODUCT(('Cost Estimate'!D320:D325="RFQ")*('Cost Estimate'!I320:I325))</f>
        <v>0</v>
      </c>
      <c r="D32" s="45">
        <f>SUM('Cost Estimate'!I320:I325)-B32-C32</f>
        <v>0</v>
      </c>
      <c r="E32" s="45">
        <f t="shared" si="0"/>
        <v>1364</v>
      </c>
      <c r="F32" s="54">
        <f t="shared" si="1"/>
        <v>15004</v>
      </c>
    </row>
    <row r="33" spans="1:6" ht="21.75" customHeight="1" x14ac:dyDescent="0.2">
      <c r="A33" s="53" t="s">
        <v>852</v>
      </c>
      <c r="B33" s="45" cm="1">
        <f t="array" ref="B33">SUMPRODUCT(('Cost Estimate'!D327:D329="Takeoff")*('Cost Estimate'!I327:I329))</f>
        <v>7600</v>
      </c>
      <c r="C33" s="45" cm="1">
        <f t="array" ref="C33">SUMPRODUCT(('Cost Estimate'!D327:D329="RFQ")*('Cost Estimate'!I327:I329))</f>
        <v>0</v>
      </c>
      <c r="D33" s="45">
        <f>SUM('Cost Estimate'!I327:I329)-B33-C33</f>
        <v>0</v>
      </c>
      <c r="E33" s="45">
        <f t="shared" si="0"/>
        <v>760</v>
      </c>
      <c r="F33" s="54">
        <f t="shared" si="1"/>
        <v>8360</v>
      </c>
    </row>
    <row r="34" spans="1:6" ht="21.75" customHeight="1" x14ac:dyDescent="0.2">
      <c r="A34" s="53" t="s">
        <v>853</v>
      </c>
      <c r="B34" s="45" cm="1">
        <f t="array" ref="B34">SUMPRODUCT(('Cost Estimate'!D331:D332="Takeoff")*('Cost Estimate'!I331:I332))</f>
        <v>0</v>
      </c>
      <c r="C34" s="45" cm="1">
        <f t="array" ref="C34">SUMPRODUCT(('Cost Estimate'!D331:D332="RFQ")*('Cost Estimate'!I331:I332))</f>
        <v>0</v>
      </c>
      <c r="D34" s="45">
        <f>SUM('Cost Estimate'!I331:I332)-B34-C34</f>
        <v>0</v>
      </c>
      <c r="E34" s="45">
        <f t="shared" si="0"/>
        <v>0</v>
      </c>
      <c r="F34" s="54">
        <f t="shared" si="1"/>
        <v>0</v>
      </c>
    </row>
    <row r="35" spans="1:6" ht="21.75" customHeight="1" x14ac:dyDescent="0.2">
      <c r="A35" s="53" t="s">
        <v>854</v>
      </c>
      <c r="B35" s="45" cm="1">
        <f t="array" ref="B35">SUMPRODUCT(('Cost Estimate'!D334:D334="Takeoff")*('Cost Estimate'!I334:I334))</f>
        <v>0</v>
      </c>
      <c r="C35" s="45" cm="1">
        <f t="array" ref="C35">SUMPRODUCT(('Cost Estimate'!D334:D334="RFQ")*('Cost Estimate'!I334:I334))</f>
        <v>1500</v>
      </c>
      <c r="D35" s="45">
        <f>SUM('Cost Estimate'!I334:I334)-B35-C35</f>
        <v>0</v>
      </c>
      <c r="E35" s="45">
        <f t="shared" si="0"/>
        <v>150</v>
      </c>
      <c r="F35" s="54">
        <f t="shared" si="1"/>
        <v>1650</v>
      </c>
    </row>
    <row r="36" spans="1:6" ht="21.75" customHeight="1" x14ac:dyDescent="0.2">
      <c r="A36" s="53" t="s">
        <v>855</v>
      </c>
      <c r="B36" s="45" cm="1">
        <f t="array" ref="B36">SUMPRODUCT(('Cost Estimate'!D336:D343="Takeoff")*('Cost Estimate'!I336:I343))</f>
        <v>9620</v>
      </c>
      <c r="C36" s="45" cm="1">
        <f t="array" ref="C36">SUMPRODUCT(('Cost Estimate'!D336:D343="RFQ")*('Cost Estimate'!I336:I343))</f>
        <v>0</v>
      </c>
      <c r="D36" s="45">
        <f>SUM('Cost Estimate'!I336:I343)-B36-C36</f>
        <v>350</v>
      </c>
      <c r="E36" s="45">
        <f t="shared" si="0"/>
        <v>997</v>
      </c>
      <c r="F36" s="54">
        <f t="shared" si="1"/>
        <v>10967</v>
      </c>
    </row>
    <row r="37" spans="1:6" ht="21.75" customHeight="1" x14ac:dyDescent="0.2">
      <c r="A37" s="53" t="s">
        <v>856</v>
      </c>
      <c r="B37" s="45" cm="1">
        <f t="array" ref="B37">SUMPRODUCT(('Cost Estimate'!D345:D356="Takeoff")*('Cost Estimate'!I345:I356))</f>
        <v>15</v>
      </c>
      <c r="C37" s="45" cm="1">
        <f t="array" ref="C37">SUMPRODUCT(('Cost Estimate'!D345:D356="RFQ")*('Cost Estimate'!I345:I356))</f>
        <v>5500</v>
      </c>
      <c r="D37" s="45">
        <f>SUM('Cost Estimate'!I345:I356)-B37-C37</f>
        <v>9600</v>
      </c>
      <c r="E37" s="45">
        <f t="shared" si="0"/>
        <v>1511.5</v>
      </c>
      <c r="F37" s="54">
        <f t="shared" si="1"/>
        <v>16626.5</v>
      </c>
    </row>
    <row r="38" spans="1:6" ht="21.75" customHeight="1" x14ac:dyDescent="0.2">
      <c r="A38" s="53" t="s">
        <v>857</v>
      </c>
      <c r="B38" s="45" cm="1">
        <f t="array" ref="B38">SUMPRODUCT(('Cost Estimate'!D358:D359="Takeoff")*('Cost Estimate'!I358:I359))</f>
        <v>0</v>
      </c>
      <c r="C38" s="45" cm="1">
        <f t="array" ref="C38">SUMPRODUCT(('Cost Estimate'!D358:D359="RFQ")*('Cost Estimate'!I358:I359))</f>
        <v>0</v>
      </c>
      <c r="D38" s="45">
        <f>SUM('Cost Estimate'!I358:I359)-B38-C38</f>
        <v>1400</v>
      </c>
      <c r="E38" s="45">
        <f t="shared" si="0"/>
        <v>140</v>
      </c>
      <c r="F38" s="54">
        <f t="shared" si="1"/>
        <v>1540</v>
      </c>
    </row>
    <row r="39" spans="1:6" ht="21.75" customHeight="1" x14ac:dyDescent="0.2">
      <c r="A39" s="53" t="s">
        <v>858</v>
      </c>
      <c r="B39" s="45" cm="1">
        <f t="array" ref="B39">SUMPRODUCT(('Cost Estimate'!D361:D361="Takeoff")*('Cost Estimate'!I361:I361))</f>
        <v>0</v>
      </c>
      <c r="C39" s="45" cm="1">
        <f t="array" ref="C39">SUMPRODUCT(('Cost Estimate'!D361:D361="RFQ")*('Cost Estimate'!I361:I361))</f>
        <v>0</v>
      </c>
      <c r="D39" s="45">
        <f>SUM('Cost Estimate'!I361:I361)-B39-C39</f>
        <v>0</v>
      </c>
      <c r="E39" s="45">
        <f t="shared" si="0"/>
        <v>0</v>
      </c>
      <c r="F39" s="54">
        <f t="shared" si="1"/>
        <v>0</v>
      </c>
    </row>
    <row r="40" spans="1:6" ht="21.75" customHeight="1" x14ac:dyDescent="0.2">
      <c r="A40" s="53" t="s">
        <v>859</v>
      </c>
      <c r="B40" s="45" cm="1">
        <f t="array" ref="B40">SUMPRODUCT(('Cost Estimate'!D363:D365="Takeoff")*('Cost Estimate'!I363:I365))</f>
        <v>0</v>
      </c>
      <c r="C40" s="45" cm="1">
        <f t="array" ref="C40">SUMPRODUCT(('Cost Estimate'!D363:D365="RFQ")*('Cost Estimate'!I363:I365))</f>
        <v>0</v>
      </c>
      <c r="D40" s="45">
        <f>SUM('Cost Estimate'!I363:I365)-B40-C40</f>
        <v>0</v>
      </c>
      <c r="E40" s="45">
        <f t="shared" si="0"/>
        <v>0</v>
      </c>
      <c r="F40" s="54">
        <f t="shared" si="1"/>
        <v>0</v>
      </c>
    </row>
    <row r="41" spans="1:6" ht="21.75" customHeight="1" x14ac:dyDescent="0.2">
      <c r="A41" s="55" t="s">
        <v>860</v>
      </c>
      <c r="B41" s="46" cm="1">
        <f t="array" ref="B41">SUMPRODUCT(('Cost Estimate'!D367:D367="Takeoff")*('Cost Estimate'!I367:I367))</f>
        <v>0</v>
      </c>
      <c r="C41" s="46" cm="1">
        <f t="array" ref="C41">SUMPRODUCT(('Cost Estimate'!D367:D367="RFQ")*('Cost Estimate'!I367:I367))</f>
        <v>0</v>
      </c>
      <c r="D41" s="46">
        <f>SUM('Cost Estimate'!I367:I367)-B41-C41</f>
        <v>5000</v>
      </c>
      <c r="E41" s="46">
        <f t="shared" si="0"/>
        <v>500</v>
      </c>
      <c r="F41" s="56">
        <f t="shared" si="1"/>
        <v>5500</v>
      </c>
    </row>
    <row r="42" spans="1:6" ht="21.75" customHeight="1" x14ac:dyDescent="0.2">
      <c r="A42" s="57"/>
      <c r="B42" s="58"/>
      <c r="C42" s="58"/>
      <c r="D42" s="58"/>
      <c r="E42" s="58"/>
      <c r="F42" s="58"/>
    </row>
    <row r="43" spans="1:6" ht="27.75" customHeight="1" x14ac:dyDescent="0.2">
      <c r="A43" s="47" t="s">
        <v>861</v>
      </c>
      <c r="B43" s="48">
        <f>SUM(B4:B41)</f>
        <v>469214.9</v>
      </c>
      <c r="C43" s="48">
        <f>SUM(C4:C41)</f>
        <v>160580</v>
      </c>
      <c r="D43" s="48">
        <f>SUM(D4:D41)</f>
        <v>63815</v>
      </c>
      <c r="E43" s="48">
        <f>SUM(E4:E41)</f>
        <v>69360.990000000005</v>
      </c>
      <c r="F43" s="48">
        <f>SUM(F4:F41)</f>
        <v>762970.89</v>
      </c>
    </row>
    <row r="44" spans="1:6" ht="21.75" customHeight="1" x14ac:dyDescent="0.2"/>
    <row r="45" spans="1:6" ht="21.75" customHeight="1" x14ac:dyDescent="0.2"/>
    <row r="46" spans="1:6" ht="21.75" customHeight="1" x14ac:dyDescent="0.2"/>
    <row r="47" spans="1:6" ht="21.75" customHeight="1" x14ac:dyDescent="0.2"/>
    <row r="48" spans="1:6" ht="21.75" customHeight="1" x14ac:dyDescent="0.2"/>
    <row r="49" ht="21.75" customHeight="1" x14ac:dyDescent="0.2"/>
    <row r="50" ht="21.75" customHeight="1" x14ac:dyDescent="0.2"/>
    <row r="51" ht="21.75" customHeight="1" x14ac:dyDescent="0.2"/>
    <row r="52" ht="21.75" customHeight="1" x14ac:dyDescent="0.2"/>
    <row r="53" ht="21.75" customHeight="1" x14ac:dyDescent="0.2"/>
    <row r="54" ht="21.75" customHeight="1" x14ac:dyDescent="0.2"/>
    <row r="55" ht="21.75" customHeight="1" x14ac:dyDescent="0.2"/>
    <row r="56" ht="21.75" customHeight="1" x14ac:dyDescent="0.2"/>
    <row r="57" ht="21.75" customHeight="1" x14ac:dyDescent="0.2"/>
    <row r="58" ht="21.75" customHeight="1" x14ac:dyDescent="0.2"/>
    <row r="59" ht="21.75" customHeight="1" x14ac:dyDescent="0.2"/>
    <row r="60" ht="21.75" customHeight="1" x14ac:dyDescent="0.2"/>
    <row r="61" ht="21.75" customHeight="1" x14ac:dyDescent="0.2"/>
    <row r="62" ht="21.75" customHeight="1" x14ac:dyDescent="0.2"/>
    <row r="63" ht="21.75" customHeight="1" x14ac:dyDescent="0.2"/>
    <row r="64" ht="21.75" customHeight="1" x14ac:dyDescent="0.2"/>
    <row r="65" ht="21.75" customHeight="1" x14ac:dyDescent="0.2"/>
    <row r="66" ht="21.75" customHeight="1" x14ac:dyDescent="0.2"/>
    <row r="67" ht="21.75" customHeight="1" x14ac:dyDescent="0.2"/>
    <row r="68" ht="21.75" customHeight="1" x14ac:dyDescent="0.2"/>
    <row r="69" ht="21.75" customHeight="1" x14ac:dyDescent="0.2"/>
    <row r="70" ht="21.75" customHeight="1" x14ac:dyDescent="0.2"/>
    <row r="71" ht="21.75" customHeight="1" x14ac:dyDescent="0.2"/>
    <row r="72" ht="21.75" customHeight="1" x14ac:dyDescent="0.2"/>
    <row r="73" ht="21.75" customHeight="1" x14ac:dyDescent="0.2"/>
    <row r="74" ht="21.75" customHeight="1" x14ac:dyDescent="0.2"/>
    <row r="75" ht="21.75" customHeight="1" x14ac:dyDescent="0.2"/>
    <row r="76" ht="21.75" customHeight="1" x14ac:dyDescent="0.2"/>
    <row r="77" ht="21.75" customHeight="1" x14ac:dyDescent="0.2"/>
    <row r="78" ht="21.75" customHeight="1" x14ac:dyDescent="0.2"/>
    <row r="79" ht="21.75" customHeight="1" x14ac:dyDescent="0.2"/>
    <row r="80" ht="21.75" customHeight="1" x14ac:dyDescent="0.2"/>
    <row r="81" ht="21.75" customHeight="1" x14ac:dyDescent="0.2"/>
    <row r="82" ht="21.75" customHeight="1" x14ac:dyDescent="0.2"/>
    <row r="83" ht="21.75" customHeight="1" x14ac:dyDescent="0.2"/>
    <row r="84" ht="21.75" customHeight="1" x14ac:dyDescent="0.2"/>
    <row r="85" ht="21.75" customHeight="1" x14ac:dyDescent="0.2"/>
    <row r="86" ht="21.75" customHeight="1" x14ac:dyDescent="0.2"/>
    <row r="87" ht="21.75" customHeight="1" x14ac:dyDescent="0.2"/>
    <row r="88" ht="21.75" customHeight="1" x14ac:dyDescent="0.2"/>
    <row r="89" ht="21.75" customHeight="1" x14ac:dyDescent="0.2"/>
    <row r="90" ht="21.75" customHeight="1" x14ac:dyDescent="0.2"/>
    <row r="91" ht="21.75" customHeight="1" x14ac:dyDescent="0.2"/>
    <row r="92" ht="21.75" customHeight="1" x14ac:dyDescent="0.2"/>
    <row r="93" ht="21.75" customHeight="1" x14ac:dyDescent="0.2"/>
    <row r="94" ht="21.75" customHeight="1" x14ac:dyDescent="0.2"/>
    <row r="95" ht="21.75" customHeight="1" x14ac:dyDescent="0.2"/>
    <row r="96" ht="21.75" customHeight="1" x14ac:dyDescent="0.2"/>
    <row r="97" ht="21.75" customHeight="1" x14ac:dyDescent="0.2"/>
    <row r="98" ht="21.75" customHeight="1" x14ac:dyDescent="0.2"/>
    <row r="99" ht="21.75" customHeight="1" x14ac:dyDescent="0.2"/>
    <row r="100" ht="21.75" customHeight="1" x14ac:dyDescent="0.2"/>
    <row r="101" ht="21.75" customHeight="1" x14ac:dyDescent="0.2"/>
    <row r="102" ht="21.75" customHeight="1" x14ac:dyDescent="0.2"/>
    <row r="103" ht="21.75" customHeight="1" x14ac:dyDescent="0.2"/>
    <row r="104" ht="21.75" customHeight="1" x14ac:dyDescent="0.2"/>
    <row r="105" ht="21.75" customHeight="1" x14ac:dyDescent="0.2"/>
    <row r="106" ht="21.75" customHeight="1" x14ac:dyDescent="0.2"/>
    <row r="107" ht="21.75" customHeight="1" x14ac:dyDescent="0.2"/>
    <row r="108" ht="21.75" customHeight="1" x14ac:dyDescent="0.2"/>
    <row r="109" ht="21.75" customHeight="1" x14ac:dyDescent="0.2"/>
    <row r="110" ht="21.75" customHeight="1" x14ac:dyDescent="0.2"/>
    <row r="111" ht="21.75" customHeight="1" x14ac:dyDescent="0.2"/>
    <row r="112" ht="21.75" customHeight="1" x14ac:dyDescent="0.2"/>
    <row r="113" ht="21.75" customHeight="1" x14ac:dyDescent="0.2"/>
    <row r="114" ht="21.75" customHeight="1" x14ac:dyDescent="0.2"/>
    <row r="115" ht="21.75" customHeight="1" x14ac:dyDescent="0.2"/>
    <row r="116" ht="21.75" customHeight="1" x14ac:dyDescent="0.2"/>
    <row r="117" ht="21.75" customHeight="1" x14ac:dyDescent="0.2"/>
    <row r="118" ht="21.75" customHeight="1" x14ac:dyDescent="0.2"/>
    <row r="119" ht="21.75" customHeight="1" x14ac:dyDescent="0.2"/>
    <row r="120" ht="21.75" customHeight="1" x14ac:dyDescent="0.2"/>
    <row r="121" ht="21.75" customHeight="1" x14ac:dyDescent="0.2"/>
    <row r="122" ht="21.75" customHeight="1" x14ac:dyDescent="0.2"/>
    <row r="123" ht="21.75" customHeight="1" x14ac:dyDescent="0.2"/>
    <row r="124" ht="21.75" customHeight="1" x14ac:dyDescent="0.2"/>
    <row r="125" ht="21.75" customHeight="1" x14ac:dyDescent="0.2"/>
    <row r="126" ht="32.25" customHeight="1" x14ac:dyDescent="0.2"/>
  </sheetData>
  <mergeCells count="2">
    <mergeCell ref="A2:F2"/>
    <mergeCell ref="A1:F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Building Measures</vt:lpstr>
      <vt:lpstr>Cost Estimate</vt:lpstr>
      <vt:lpstr>Category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noreply</cp:lastModifiedBy>
  <cp:revision/>
  <dcterms:created xsi:type="dcterms:W3CDTF">2026-03-17T00:41:45Z</dcterms:created>
  <dcterms:modified xsi:type="dcterms:W3CDTF">2026-03-23T12:06:01Z</dcterms:modified>
  <cp:category/>
  <cp:contentStatus/>
</cp:coreProperties>
</file>